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255" windowWidth="19200" windowHeight="11760"/>
  </bookViews>
  <sheets>
    <sheet name="ejecucion" sheetId="7" r:id="rId1"/>
    <sheet name="resumen" sheetId="8" r:id="rId2"/>
  </sheets>
  <definedNames>
    <definedName name="_xlnm._FilterDatabase" localSheetId="0" hidden="1">ejecucion!#REF!</definedName>
    <definedName name="_xlnm._FilterDatabase" localSheetId="1" hidden="1">resumen!#REF!</definedName>
    <definedName name="_xlnm.Print_Area" localSheetId="0">ejecucion!$A$1:$I$274</definedName>
    <definedName name="_xlnm.Print_Area" localSheetId="1">resumen!$A$1:$G$32</definedName>
    <definedName name="MyExchangeRate">#REF!</definedName>
    <definedName name="_xlnm.Print_Titles" localSheetId="0">ejecucion!$1:$18</definedName>
    <definedName name="_xlnm.Print_Titles" localSheetId="1">resumen!$1:$10</definedName>
  </definedNames>
  <calcPr calcId="124519"/>
</workbook>
</file>

<file path=xl/calcChain.xml><?xml version="1.0" encoding="utf-8"?>
<calcChain xmlns="http://schemas.openxmlformats.org/spreadsheetml/2006/main">
  <c r="G238" i="7"/>
  <c r="H238"/>
  <c r="I238"/>
  <c r="H221"/>
  <c r="I221"/>
  <c r="H201"/>
  <c r="I201"/>
  <c r="G201"/>
  <c r="H210"/>
  <c r="I210"/>
  <c r="G210"/>
  <c r="H206"/>
  <c r="I206"/>
  <c r="G206"/>
  <c r="H138"/>
  <c r="I138"/>
  <c r="G138"/>
  <c r="H142"/>
  <c r="I142"/>
  <c r="G142"/>
  <c r="H147"/>
  <c r="I147"/>
  <c r="G147"/>
  <c r="H156"/>
  <c r="I156"/>
  <c r="G156"/>
  <c r="H162"/>
  <c r="I162"/>
  <c r="G162"/>
  <c r="H174"/>
  <c r="I174"/>
  <c r="G174"/>
  <c r="H184"/>
  <c r="I184"/>
  <c r="G184"/>
  <c r="H86"/>
  <c r="I86"/>
  <c r="G86"/>
  <c r="I22"/>
  <c r="I24"/>
  <c r="I29"/>
  <c r="I31"/>
  <c r="I33"/>
  <c r="I20"/>
  <c r="G20"/>
  <c r="H40"/>
  <c r="G81"/>
  <c r="H249"/>
  <c r="I249"/>
  <c r="G249"/>
  <c r="H243"/>
  <c r="I243"/>
  <c r="G243"/>
  <c r="H229"/>
  <c r="I229"/>
  <c r="G229"/>
  <c r="H235"/>
  <c r="I235"/>
  <c r="G235"/>
  <c r="H65"/>
  <c r="I65"/>
  <c r="G65"/>
  <c r="H75"/>
  <c r="I75"/>
  <c r="G75"/>
  <c r="H78"/>
  <c r="I78"/>
  <c r="G78"/>
  <c r="H81"/>
  <c r="I81"/>
  <c r="H95"/>
  <c r="I95"/>
  <c r="G95"/>
  <c r="H113"/>
  <c r="I113"/>
  <c r="G113"/>
  <c r="H102"/>
  <c r="I102"/>
  <c r="G102"/>
  <c r="I57"/>
  <c r="I53"/>
  <c r="I50"/>
  <c r="I40"/>
  <c r="H24"/>
  <c r="G24"/>
  <c r="H228" l="1"/>
  <c r="G228"/>
  <c r="G253"/>
  <c r="H253"/>
  <c r="I228"/>
  <c r="I253"/>
  <c r="H135"/>
  <c r="G64"/>
  <c r="H64"/>
  <c r="I64"/>
  <c r="G135"/>
  <c r="I135"/>
  <c r="H266" l="1"/>
  <c r="I266"/>
  <c r="G266"/>
  <c r="H256"/>
  <c r="H255" s="1"/>
  <c r="I256"/>
  <c r="G256"/>
  <c r="G255" s="1"/>
  <c r="G268" s="1"/>
  <c r="H198"/>
  <c r="I198"/>
  <c r="G198"/>
  <c r="H212"/>
  <c r="I212"/>
  <c r="G212"/>
  <c r="G218" l="1"/>
  <c r="I196"/>
  <c r="H196"/>
  <c r="H218"/>
  <c r="I218"/>
  <c r="G196"/>
  <c r="H33"/>
  <c r="H29"/>
  <c r="G29"/>
  <c r="H53"/>
  <c r="G53"/>
  <c r="H50"/>
  <c r="G50"/>
  <c r="G40"/>
  <c r="G33"/>
  <c r="H154"/>
  <c r="I154"/>
  <c r="G154"/>
  <c r="H194" l="1"/>
  <c r="H137"/>
  <c r="G137"/>
  <c r="G194"/>
  <c r="I194"/>
  <c r="I137"/>
  <c r="H57"/>
  <c r="G57"/>
  <c r="H31"/>
  <c r="H20" s="1"/>
  <c r="G31"/>
  <c r="H22"/>
  <c r="G22"/>
  <c r="H62" l="1"/>
  <c r="I19"/>
  <c r="I268" s="1"/>
  <c r="H19"/>
  <c r="H268" s="1"/>
  <c r="G62"/>
  <c r="G19"/>
  <c r="I255"/>
  <c r="I62" l="1"/>
  <c r="K60" s="1"/>
  <c r="I13"/>
  <c r="I270"/>
  <c r="I14" l="1"/>
  <c r="G21" i="8" s="1"/>
  <c r="I271" i="7"/>
  <c r="G20" i="8"/>
  <c r="G22" l="1"/>
  <c r="I15" i="7"/>
</calcChain>
</file>

<file path=xl/sharedStrings.xml><?xml version="1.0" encoding="utf-8"?>
<sst xmlns="http://schemas.openxmlformats.org/spreadsheetml/2006/main" count="337" uniqueCount="262">
  <si>
    <t>SOBRESUELDOS</t>
  </si>
  <si>
    <t>CONTRIBUCIONES A LA SEGURIDAD SOCIAL</t>
  </si>
  <si>
    <t>ALIMENTOS Y PRODUCTOS AGROFORESTALES</t>
  </si>
  <si>
    <t>(En RD$)</t>
  </si>
  <si>
    <t>MATERIALES Y SUMINISTROS</t>
  </si>
  <si>
    <t>DETALLE</t>
  </si>
  <si>
    <t>MONTO RD$</t>
  </si>
  <si>
    <t>RESUMEN EJECUCION PRESUPUESTARIA</t>
  </si>
  <si>
    <t>DESEMBOLSOS EFECTUADOS</t>
  </si>
  <si>
    <t>01</t>
  </si>
  <si>
    <t>Disponible para el período</t>
  </si>
  <si>
    <t>DESCRIPCIÓN DE CUENTAS</t>
  </si>
  <si>
    <t>GRATIFICACIONES Y BONIFICACIONES</t>
  </si>
  <si>
    <t>TRANSFERENCIAS CORRIENTES</t>
  </si>
  <si>
    <t>PRESUPUESTO VIGENTE</t>
  </si>
  <si>
    <t>PRESUPUESTO EJECUTADO</t>
  </si>
  <si>
    <t xml:space="preserve">RESUMEN GENERAL PRESUPUESTADO Y EJECUTADO </t>
  </si>
  <si>
    <t xml:space="preserve"> Presupuesto vigente</t>
  </si>
  <si>
    <t>Presupuesto Vigente</t>
  </si>
  <si>
    <t xml:space="preserve"> </t>
  </si>
  <si>
    <t xml:space="preserve"> Personal contratados y/o igualado</t>
  </si>
  <si>
    <t>Compesación por servicios de seguridad</t>
  </si>
  <si>
    <t>Compensación por resultados</t>
  </si>
  <si>
    <t>Contribuciones al seguro de salud</t>
  </si>
  <si>
    <t>Contribuciones al seguro de pensiones</t>
  </si>
  <si>
    <t>Contribuciones al seguro de riesgo laboral</t>
  </si>
  <si>
    <t>Total servicios Personales</t>
  </si>
  <si>
    <t>Servicios de Internet y televisión por cable</t>
  </si>
  <si>
    <t xml:space="preserve">  </t>
  </si>
  <si>
    <t>SERVICIOS BASICOS</t>
  </si>
  <si>
    <t>Electricidad</t>
  </si>
  <si>
    <t>Agua</t>
  </si>
  <si>
    <t>PUBLICIDAD, IMPRESION Y ENCUADERNACION</t>
  </si>
  <si>
    <t>Publicidad y Propaganda</t>
  </si>
  <si>
    <t>Otros alquileres</t>
  </si>
  <si>
    <t>SEGUROS</t>
  </si>
  <si>
    <t>Seguros de bienes muebles</t>
  </si>
  <si>
    <t>Seguros de personas</t>
  </si>
  <si>
    <t>CONSERV. REPS.MENORES Y CONSTS. TEMP.</t>
  </si>
  <si>
    <t>Total servicios No Personales</t>
  </si>
  <si>
    <t>Alimentos y bebidas para personas</t>
  </si>
  <si>
    <t>TEXTILES Y VESTUARIOS</t>
  </si>
  <si>
    <t>Hilados y Telas</t>
  </si>
  <si>
    <t>Prendas de vestir</t>
  </si>
  <si>
    <t>Acabados y textiles</t>
  </si>
  <si>
    <t>PRODUCTOS DE PAPEL, CARTON EIMPRESOS</t>
  </si>
  <si>
    <t>Papel de escritorio</t>
  </si>
  <si>
    <t xml:space="preserve">Productos de papel y cartón </t>
  </si>
  <si>
    <t>Productos de Artes Gráficas</t>
  </si>
  <si>
    <t>Libros, revistas y periodicos</t>
  </si>
  <si>
    <t>Textos de enseñanzas</t>
  </si>
  <si>
    <t>Articulos de Plásticos</t>
  </si>
  <si>
    <t>PRODUCTOS DE MINERALES METALICOS Y NO METALICOS</t>
  </si>
  <si>
    <t>PRODUCTOS Y UTILES VARIOS</t>
  </si>
  <si>
    <t>Materiales de limpiezas</t>
  </si>
  <si>
    <t>Total Materiales y Suministros</t>
  </si>
  <si>
    <t>Total Ejecución</t>
  </si>
  <si>
    <t>Presupuesto Inicial</t>
  </si>
  <si>
    <t>DISPONIBLE PARA EL PERIODO</t>
  </si>
  <si>
    <t>Disponible para el periodo</t>
  </si>
  <si>
    <t>Pasajes</t>
  </si>
  <si>
    <t>TRANSPORTE Y ALMACENAJE</t>
  </si>
  <si>
    <t>REMUNERACIONES</t>
  </si>
  <si>
    <t>Remuneraciones al personal fijo</t>
  </si>
  <si>
    <t>TIPOS</t>
  </si>
  <si>
    <t>OBJETO</t>
  </si>
  <si>
    <t>CUENTA</t>
  </si>
  <si>
    <t>SUBCUENTA</t>
  </si>
  <si>
    <t>AUXILIAR</t>
  </si>
  <si>
    <t xml:space="preserve"> 1</t>
  </si>
  <si>
    <t>1</t>
  </si>
  <si>
    <t>Sueldos fijos</t>
  </si>
  <si>
    <t>Remuneraciones al personal con carácter transitorio</t>
  </si>
  <si>
    <t xml:space="preserve">Sueldos al personal fijo en trámite de pensiones </t>
  </si>
  <si>
    <t>Sueldo Annual No. 13</t>
  </si>
  <si>
    <t>Prestaciones económicas</t>
  </si>
  <si>
    <t>Prestaciones laboral por desvinculación</t>
  </si>
  <si>
    <t>Proporción de vacaciones no disfrutadas</t>
  </si>
  <si>
    <t xml:space="preserve">Compensación </t>
  </si>
  <si>
    <t>Otras bonificaciones</t>
  </si>
  <si>
    <t xml:space="preserve">Bono escolar </t>
  </si>
  <si>
    <t>Graftificaciones por aniversario por aniversario de institución</t>
  </si>
  <si>
    <t>Radiocomunicación</t>
  </si>
  <si>
    <t>servicios Telefónico de larga distancia</t>
  </si>
  <si>
    <t>Telefóno local</t>
  </si>
  <si>
    <t>Telefax y correos</t>
  </si>
  <si>
    <t>Electricidad No cortable</t>
  </si>
  <si>
    <t>Recolección de residuos sólidos</t>
  </si>
  <si>
    <t>Impresión y encuadernación</t>
  </si>
  <si>
    <t>ALQUILERES Y RENTAS</t>
  </si>
  <si>
    <t>Alquileres y  rentas de edificios y locales</t>
  </si>
  <si>
    <t>Seguros de bienes inmuebles e infraestrutura</t>
  </si>
  <si>
    <t>Obras menores en edificaciones</t>
  </si>
  <si>
    <t>Mantenimiento y rep. de equipo de transp, tracción y elevación</t>
  </si>
  <si>
    <t>Gastos judiciales</t>
  </si>
  <si>
    <t>Comisiones y gastos bancarios</t>
  </si>
  <si>
    <t>Fumigación</t>
  </si>
  <si>
    <t>Lavandería</t>
  </si>
  <si>
    <t>Limpieza e higiene</t>
  </si>
  <si>
    <t>Eventos generales</t>
  </si>
  <si>
    <t>Festividades</t>
  </si>
  <si>
    <t>Actuaciones deportivas</t>
  </si>
  <si>
    <t>Actuaciones artisticas</t>
  </si>
  <si>
    <t>Servicios juridicos</t>
  </si>
  <si>
    <t>Servicios de contabilidad y auditoria</t>
  </si>
  <si>
    <t>Servicios de capacitación</t>
  </si>
  <si>
    <t>Otros servicios técnicos profesionales</t>
  </si>
  <si>
    <t>Productos de vidrio</t>
  </si>
  <si>
    <t>Productos de poecelana</t>
  </si>
  <si>
    <t>Combustibles, lubricantes, productos quimicos y conexos</t>
  </si>
  <si>
    <t>Gasolina</t>
  </si>
  <si>
    <t>Gasoil</t>
  </si>
  <si>
    <t>Gas GLP</t>
  </si>
  <si>
    <t>Aceites y Grasas</t>
  </si>
  <si>
    <t>Lubricantes</t>
  </si>
  <si>
    <t>Utiles destinados a actividades deportivas y recreativas</t>
  </si>
  <si>
    <t xml:space="preserve">Utiles de cocina y comedor </t>
  </si>
  <si>
    <t>Utiles de escritorios, oficina, informatica y de enseñanza</t>
  </si>
  <si>
    <t>Productos y útiles varios</t>
  </si>
  <si>
    <t>Transferencias corrientes a Organismos Internacionales</t>
  </si>
  <si>
    <t>BIENES MUEBLES, INMUEBLES E INTANGIBLES</t>
  </si>
  <si>
    <t>Mobiliario y equipo</t>
  </si>
  <si>
    <t>Muebles de oficina y estanteria</t>
  </si>
  <si>
    <t>Electrodomesticos</t>
  </si>
  <si>
    <t>Otros mobiliarios y equipo no identificados precedentemente</t>
  </si>
  <si>
    <t>Vehiculos y equipo de transporte, tracción y elevación</t>
  </si>
  <si>
    <t>Automoviles y camiones</t>
  </si>
  <si>
    <t>Equipo de telecomunicaciones y señalamiento</t>
  </si>
  <si>
    <t>BIENES INTANGIBLES</t>
  </si>
  <si>
    <t>Programas de informática</t>
  </si>
  <si>
    <t>Informática</t>
  </si>
  <si>
    <t xml:space="preserve">OBRAS </t>
  </si>
  <si>
    <t>Bono por desempeño</t>
  </si>
  <si>
    <t xml:space="preserve">Productos forestales </t>
  </si>
  <si>
    <t>Calzados</t>
  </si>
  <si>
    <t>Cueros y pieles</t>
  </si>
  <si>
    <t>Articulos de cuero.</t>
  </si>
  <si>
    <t>Llantas y neumáticos</t>
  </si>
  <si>
    <t>Artículos de caucho</t>
  </si>
  <si>
    <t>Kerosén</t>
  </si>
  <si>
    <t>Utiles menores médico quírurgico</t>
  </si>
  <si>
    <t>TRANSFERENCIAS CORRIENTES AL SECTOR PRIVADO</t>
  </si>
  <si>
    <t>TRANSFERENCIAS CORRIENTES AL SECTOR EXTERNO</t>
  </si>
  <si>
    <t>MAQUINARIA, OTROS EQUIPOS Y HERRAMIENTAS</t>
  </si>
  <si>
    <t>INFRAESTRUCTURA</t>
  </si>
  <si>
    <t>Alquileres de equipos de transp; tracción y elevación</t>
  </si>
  <si>
    <t>Total Transferencias Corrientes</t>
  </si>
  <si>
    <t xml:space="preserve">Total Presupuesto Aprobado Vigente </t>
  </si>
  <si>
    <t>Total Obras</t>
  </si>
  <si>
    <t>Total Bienes Muebles, Inmuebles e Intangibles</t>
  </si>
  <si>
    <t>Instalaciones Eléctricas</t>
  </si>
  <si>
    <t xml:space="preserve">VIATICOS </t>
  </si>
  <si>
    <t>Viáticos dentro del País</t>
  </si>
  <si>
    <t>Viáticos fuera del País</t>
  </si>
  <si>
    <t>Becas y viajes de estudios</t>
  </si>
  <si>
    <t>MOBILIARIO Y EQUIPO EDUCACIONAL Y RECREATIVO</t>
  </si>
  <si>
    <t>DIETAS Y GASTOS DE REPRESENTACION</t>
  </si>
  <si>
    <t xml:space="preserve">Dietas </t>
  </si>
  <si>
    <t>Dietas en el Exterior</t>
  </si>
  <si>
    <t>Suplencias</t>
  </si>
  <si>
    <t>Servicios especiales de mantenimiento y reparación</t>
  </si>
  <si>
    <t>Pinturas, Lacas,Barnices y Absorbentes para pinturas</t>
  </si>
  <si>
    <t>Estudios de ingenieria, arquitectura, investig y analisis de fact</t>
  </si>
  <si>
    <t>Estructuras metálicas acabadas</t>
  </si>
  <si>
    <t>CONTRATACION DE SERVICIOS</t>
  </si>
  <si>
    <t>Mantenimiento y reparación de muebles y equipos de oficina</t>
  </si>
  <si>
    <t>Productos electricos y afines</t>
  </si>
  <si>
    <t>Fletes</t>
  </si>
  <si>
    <t>Peaje</t>
  </si>
  <si>
    <t xml:space="preserve">Alquiler de equipo de comunicación </t>
  </si>
  <si>
    <t>Productos ferrosos</t>
  </si>
  <si>
    <t>Muebles de alojamiento</t>
  </si>
  <si>
    <t>Productos farmaceuticos</t>
  </si>
  <si>
    <t>Productos medicinales para uso humano</t>
  </si>
  <si>
    <t xml:space="preserve">Impuestos </t>
  </si>
  <si>
    <t>Ayudas y donaciones  a personas</t>
  </si>
  <si>
    <t>Ayudas y donaciones  programadas a hogares y personas</t>
  </si>
  <si>
    <t>Becas nacionales</t>
  </si>
  <si>
    <t>Transferencias ctes a asoc. sin de lucro y partidos políticos</t>
  </si>
  <si>
    <t>Transferencias ctes a asociaciones  sin fines de lucro</t>
  </si>
  <si>
    <t>Sistemas de aire acond., calefacción y refrig. Ind. Y comercial</t>
  </si>
  <si>
    <t>Insecticidas, fumigantes y otros</t>
  </si>
  <si>
    <t>Ayudas y donaciones ocasionales a hogares y personas</t>
  </si>
  <si>
    <t>Alquiler de tierras</t>
  </si>
  <si>
    <t>Productos quimicos de uso personal</t>
  </si>
  <si>
    <t>Alquileres de equipos de producción</t>
  </si>
  <si>
    <t>Mantenimiento y reparación de equipo educacional</t>
  </si>
  <si>
    <t>Productos de cemento</t>
  </si>
  <si>
    <t>Productos de cal</t>
  </si>
  <si>
    <t>Equipo  computacional</t>
  </si>
  <si>
    <t>OTROS SERVICIOS  NO INCLUIDOS EN CONCEPTOS ANTERIORES</t>
  </si>
  <si>
    <t>PRODUCTOS DE CUERO, CAUCHO Y PLASTICOS</t>
  </si>
  <si>
    <t>Servicios sanitarios médicos y veterinario</t>
  </si>
  <si>
    <t>DIRECCIÓN  FINANCIERA</t>
  </si>
  <si>
    <t>Del 01/01/2015 Al 31/03/2015</t>
  </si>
  <si>
    <t>Presupuesto Inicial vs Vigente  Año 2015</t>
  </si>
  <si>
    <t>“Año de la Atención Integral a la Primera Infancia”</t>
  </si>
  <si>
    <t>REMUNERACIONES Y CONTRIBUCIONES</t>
  </si>
  <si>
    <t>Pago horas extraordinarias</t>
  </si>
  <si>
    <t>Compesación por alimentacion</t>
  </si>
  <si>
    <t>Compensacion horas extraordinarias</t>
  </si>
  <si>
    <t>Almacenaje</t>
  </si>
  <si>
    <t>Servicios funerarios</t>
  </si>
  <si>
    <t>Servicios de informatica</t>
  </si>
  <si>
    <t>otros productos no metalicos</t>
  </si>
  <si>
    <t>Sueldos al personal por en periodo probatorio</t>
  </si>
  <si>
    <t>pago porcenaje desvinculacion de cargo</t>
  </si>
  <si>
    <t>prestacion laboral por desvinculacion</t>
  </si>
  <si>
    <t>vacaciones</t>
  </si>
  <si>
    <t>prima de transporte</t>
  </si>
  <si>
    <t>compensaciones especiales</t>
  </si>
  <si>
    <t>Alquiler de terrenos</t>
  </si>
  <si>
    <t>obras en bienes de dominio publico</t>
  </si>
  <si>
    <t>servicios de pinturas</t>
  </si>
  <si>
    <t>especies timbradas</t>
  </si>
  <si>
    <t>otros repuestos</t>
  </si>
  <si>
    <t>Becas extranjeras</t>
  </si>
  <si>
    <t>Transferencia corrientes a instituciones descentralizadas</t>
  </si>
  <si>
    <t>Otras Transferencia corrientes a instituciones descentralizadas</t>
  </si>
  <si>
    <t>Sueldo en las transf. A otras instituciones</t>
  </si>
  <si>
    <t>Gastos en las transf. A otras instituciones</t>
  </si>
  <si>
    <t>equipos audiovisuales</t>
  </si>
  <si>
    <t>camaras</t>
  </si>
  <si>
    <t>Otros equipos de transporte</t>
  </si>
  <si>
    <t>Herramientas y maquinarias</t>
  </si>
  <si>
    <t>Otros activos intangibles</t>
  </si>
  <si>
    <t>obras hidraulicas y sanitarias</t>
  </si>
  <si>
    <t>obras de energia</t>
  </si>
  <si>
    <t>obras de telecomunicaciones</t>
  </si>
  <si>
    <t>Infraestructura terrestre</t>
  </si>
  <si>
    <t>infraestructura maritima</t>
  </si>
  <si>
    <t>infraestructura y plantaciones agricolas</t>
  </si>
  <si>
    <t>obras urbanisticas</t>
  </si>
  <si>
    <t>obras en plantas industriales</t>
  </si>
  <si>
    <t>Seguro sobre infraestructura</t>
  </si>
  <si>
    <t>Seguro sobre bienes de dominio publico</t>
  </si>
  <si>
    <t>Otros Seguros</t>
  </si>
  <si>
    <t>Mantenimiento y reparacion de equipo de computacion</t>
  </si>
  <si>
    <t>Mantenimiento y reparacioón de equipo sanitario</t>
  </si>
  <si>
    <t>Tasas</t>
  </si>
  <si>
    <t>Derechos</t>
  </si>
  <si>
    <t>Piedra y arena</t>
  </si>
  <si>
    <t>Otros Minerales</t>
  </si>
  <si>
    <t>otros equipos</t>
  </si>
  <si>
    <r>
      <t xml:space="preserve">NOTA: </t>
    </r>
    <r>
      <rPr>
        <b/>
        <sz val="10"/>
        <color rgb="FFFF0000"/>
        <rFont val="Arial"/>
        <family val="2"/>
      </rPr>
      <t>Este informe incluye el capitulo 0220, Ministerio de Economía, Planificación y Desarrollo completo y todas sus dependencias.</t>
    </r>
  </si>
  <si>
    <t>Ejecución Enero-Septiembre</t>
  </si>
  <si>
    <t>Sueldos al personal por servicios especiales</t>
  </si>
  <si>
    <t>Madera, corcho</t>
  </si>
  <si>
    <t>Herramientas menores</t>
  </si>
  <si>
    <t>Carrocerias</t>
  </si>
  <si>
    <t>Equipo de generacion electrica</t>
  </si>
  <si>
    <t>TRANSFERENCIAS DE CAPITAL</t>
  </si>
  <si>
    <t>Periodo del  01/01/2015 Al 31/12/2015</t>
  </si>
  <si>
    <t>Ejecución Presupuestaria - Ejecución Enero-Diciembre 2015</t>
  </si>
  <si>
    <t>Compensacion por distancia</t>
  </si>
  <si>
    <t>Alquiler de equipos de computacion</t>
  </si>
  <si>
    <t>Otras transferencias a gobiernos centrales</t>
  </si>
  <si>
    <t>Otras transferencias de capital a gobiernos centrales</t>
  </si>
  <si>
    <t>Transferencias de capital a instituciones descentralizadas</t>
  </si>
  <si>
    <t>Transferencia de capital a empresas publicas</t>
  </si>
  <si>
    <t>Equipo de elevacion</t>
  </si>
  <si>
    <t>“Año del Fomento de la Vivienda”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</si>
</sst>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&quot;RD$&quot;#,##0.00"/>
  </numFmts>
  <fonts count="16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u/>
      <sz val="11"/>
      <name val="Arial"/>
      <family val="2"/>
    </font>
    <font>
      <b/>
      <sz val="13"/>
      <name val="Times New Roman"/>
      <family val="1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43" fontId="3" fillId="0" borderId="0" xfId="1" applyFont="1"/>
    <xf numFmtId="0" fontId="2" fillId="0" borderId="0" xfId="3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3" applyFont="1" applyBorder="1" applyAlignment="1">
      <alignment wrapText="1"/>
    </xf>
    <xf numFmtId="0" fontId="3" fillId="0" borderId="0" xfId="3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/>
    <xf numFmtId="43" fontId="3" fillId="0" borderId="0" xfId="1" applyFont="1" applyBorder="1"/>
    <xf numFmtId="43" fontId="2" fillId="0" borderId="0" xfId="1" applyFont="1" applyBorder="1"/>
    <xf numFmtId="0" fontId="2" fillId="0" borderId="0" xfId="3" applyFont="1" applyFill="1" applyBorder="1" applyAlignment="1">
      <alignment horizontal="left" vertical="center"/>
    </xf>
    <xf numFmtId="0" fontId="2" fillId="0" borderId="0" xfId="0" applyFont="1" applyBorder="1" applyAlignment="1">
      <alignment wrapText="1"/>
    </xf>
    <xf numFmtId="164" fontId="2" fillId="0" borderId="0" xfId="2" applyFont="1" applyFill="1" applyBorder="1" applyAlignment="1">
      <alignment horizontal="right"/>
    </xf>
    <xf numFmtId="164" fontId="3" fillId="0" borderId="0" xfId="2" applyFont="1" applyFill="1" applyBorder="1" applyAlignment="1">
      <alignment horizontal="right"/>
    </xf>
    <xf numFmtId="0" fontId="5" fillId="0" borderId="0" xfId="0" applyFont="1" applyBorder="1"/>
    <xf numFmtId="0" fontId="6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7" fillId="0" borderId="0" xfId="0" applyFont="1" applyBorder="1" applyAlignment="1">
      <alignment wrapText="1"/>
    </xf>
    <xf numFmtId="0" fontId="7" fillId="0" borderId="0" xfId="0" applyFont="1" applyBorder="1"/>
    <xf numFmtId="0" fontId="7" fillId="0" borderId="0" xfId="3" applyFont="1">
      <alignment wrapText="1"/>
    </xf>
    <xf numFmtId="0" fontId="4" fillId="0" borderId="0" xfId="0" applyFont="1" applyBorder="1"/>
    <xf numFmtId="4" fontId="7" fillId="0" borderId="0" xfId="0" applyNumberFormat="1" applyFont="1" applyBorder="1"/>
    <xf numFmtId="4" fontId="4" fillId="0" borderId="0" xfId="0" applyNumberFormat="1" applyFont="1" applyBorder="1"/>
    <xf numFmtId="4" fontId="3" fillId="0" borderId="0" xfId="3" applyNumberFormat="1" applyFont="1" applyBorder="1">
      <alignment wrapText="1"/>
    </xf>
    <xf numFmtId="0" fontId="2" fillId="0" borderId="0" xfId="0" applyFont="1" applyFill="1" applyBorder="1"/>
    <xf numFmtId="0" fontId="5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3" applyFont="1" applyFill="1" applyBorder="1" applyAlignment="1">
      <alignment horizontal="center" vertical="center"/>
    </xf>
    <xf numFmtId="49" fontId="2" fillId="2" borderId="0" xfId="3" applyNumberFormat="1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left" vertical="center"/>
    </xf>
    <xf numFmtId="164" fontId="2" fillId="2" borderId="0" xfId="2" applyFont="1" applyFill="1" applyBorder="1" applyAlignment="1">
      <alignment horizontal="right"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11" fillId="0" borderId="0" xfId="0" applyFont="1" applyAlignme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3" fillId="0" borderId="0" xfId="3" applyFont="1" applyAlignment="1">
      <alignment horizontal="center" wrapText="1"/>
    </xf>
    <xf numFmtId="0" fontId="3" fillId="0" borderId="0" xfId="3" applyFont="1" applyFill="1" applyBorder="1" applyAlignment="1">
      <alignment horizontal="left" vertical="center"/>
    </xf>
    <xf numFmtId="0" fontId="13" fillId="0" borderId="0" xfId="3" applyFont="1" applyBorder="1">
      <alignment wrapText="1"/>
    </xf>
    <xf numFmtId="43" fontId="9" fillId="0" borderId="0" xfId="1" applyFont="1"/>
    <xf numFmtId="0" fontId="8" fillId="2" borderId="0" xfId="3" applyFont="1" applyFill="1" applyBorder="1" applyAlignment="1">
      <alignment horizontal="left" vertical="center"/>
    </xf>
    <xf numFmtId="0" fontId="8" fillId="0" borderId="0" xfId="0" applyFont="1" applyFill="1" applyBorder="1"/>
    <xf numFmtId="0" fontId="5" fillId="0" borderId="0" xfId="0" applyFont="1" applyBorder="1" applyAlignment="1">
      <alignment horizontal="center" vertical="center" wrapText="1"/>
    </xf>
    <xf numFmtId="4" fontId="8" fillId="0" borderId="0" xfId="1" applyNumberFormat="1" applyFont="1" applyBorder="1" applyAlignment="1"/>
    <xf numFmtId="12" fontId="5" fillId="2" borderId="0" xfId="1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8" fillId="2" borderId="0" xfId="0" applyFont="1" applyFill="1" applyBorder="1" applyAlignment="1">
      <alignment horizontal="left" vertical="center" wrapText="1"/>
    </xf>
    <xf numFmtId="0" fontId="3" fillId="0" borderId="0" xfId="3" applyFont="1" applyAlignment="1">
      <alignment horizontal="center" vertical="center" wrapText="1"/>
    </xf>
    <xf numFmtId="0" fontId="2" fillId="2" borderId="0" xfId="3" applyFont="1" applyFill="1" applyAlignment="1">
      <alignment horizontal="center" vertical="center" textRotation="90" wrapText="1"/>
    </xf>
    <xf numFmtId="0" fontId="3" fillId="2" borderId="0" xfId="3" applyFont="1" applyFill="1">
      <alignment wrapText="1"/>
    </xf>
    <xf numFmtId="0" fontId="3" fillId="2" borderId="0" xfId="3" applyFont="1" applyFill="1" applyAlignment="1">
      <alignment horizontal="center" wrapText="1"/>
    </xf>
    <xf numFmtId="49" fontId="3" fillId="0" borderId="0" xfId="3" applyNumberFormat="1" applyFont="1" applyFill="1" applyBorder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2" fillId="0" borderId="0" xfId="3" applyFont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164" fontId="2" fillId="2" borderId="0" xfId="2" applyFont="1" applyFill="1" applyBorder="1" applyAlignment="1">
      <alignment horizontal="center" vertical="center" wrapText="1"/>
    </xf>
    <xf numFmtId="4" fontId="2" fillId="0" borderId="0" xfId="3" applyNumberFormat="1" applyFont="1" applyBorder="1">
      <alignment wrapText="1"/>
    </xf>
    <xf numFmtId="164" fontId="2" fillId="2" borderId="0" xfId="2" applyFont="1" applyFill="1" applyBorder="1" applyAlignment="1">
      <alignment horizontal="center" vertical="center"/>
    </xf>
    <xf numFmtId="39" fontId="2" fillId="2" borderId="0" xfId="2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center"/>
    </xf>
    <xf numFmtId="164" fontId="2" fillId="2" borderId="0" xfId="3" applyNumberFormat="1" applyFont="1" applyFill="1" applyBorder="1" applyAlignment="1">
      <alignment horizontal="center" vertical="center"/>
    </xf>
    <xf numFmtId="164" fontId="8" fillId="0" borderId="0" xfId="2" applyFont="1" applyFill="1" applyBorder="1" applyAlignment="1">
      <alignment horizontal="right"/>
    </xf>
    <xf numFmtId="164" fontId="2" fillId="0" borderId="0" xfId="3" applyNumberFormat="1" applyFont="1">
      <alignment wrapText="1"/>
    </xf>
    <xf numFmtId="164" fontId="8" fillId="0" borderId="1" xfId="2" applyFont="1" applyFill="1" applyBorder="1" applyAlignment="1">
      <alignment horizontal="center" vertical="center" wrapText="1"/>
    </xf>
    <xf numFmtId="0" fontId="2" fillId="2" borderId="0" xfId="0" applyFont="1" applyFill="1" applyBorder="1"/>
    <xf numFmtId="4" fontId="2" fillId="2" borderId="0" xfId="3" applyNumberFormat="1" applyFont="1" applyFill="1" applyBorder="1">
      <alignment wrapText="1"/>
    </xf>
    <xf numFmtId="4" fontId="8" fillId="0" borderId="1" xfId="1" applyNumberFormat="1" applyFont="1" applyBorder="1" applyAlignment="1"/>
    <xf numFmtId="4" fontId="4" fillId="0" borderId="0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39" fontId="3" fillId="0" borderId="0" xfId="2" applyNumberFormat="1" applyFont="1" applyFill="1" applyBorder="1" applyAlignment="1">
      <alignment horizontal="right"/>
    </xf>
    <xf numFmtId="39" fontId="8" fillId="0" borderId="0" xfId="1" applyNumberFormat="1" applyFont="1" applyBorder="1" applyAlignment="1"/>
    <xf numFmtId="39" fontId="4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64" fontId="3" fillId="0" borderId="0" xfId="3" applyNumberFormat="1" applyFont="1">
      <alignment wrapText="1"/>
    </xf>
    <xf numFmtId="43" fontId="3" fillId="3" borderId="0" xfId="1" applyFont="1" applyFill="1" applyBorder="1"/>
    <xf numFmtId="43" fontId="2" fillId="3" borderId="0" xfId="1" applyFont="1" applyFill="1" applyBorder="1"/>
    <xf numFmtId="164" fontId="2" fillId="3" borderId="0" xfId="2" applyFont="1" applyFill="1" applyBorder="1" applyAlignment="1">
      <alignment horizontal="center" vertical="center" wrapText="1"/>
    </xf>
    <xf numFmtId="164" fontId="2" fillId="3" borderId="0" xfId="2" applyFont="1" applyFill="1" applyBorder="1" applyAlignment="1">
      <alignment horizontal="right"/>
    </xf>
    <xf numFmtId="165" fontId="5" fillId="3" borderId="0" xfId="1" applyNumberFormat="1" applyFont="1" applyFill="1" applyBorder="1"/>
    <xf numFmtId="43" fontId="3" fillId="3" borderId="0" xfId="1" applyFont="1" applyFill="1"/>
    <xf numFmtId="39" fontId="2" fillId="3" borderId="0" xfId="2" applyNumberFormat="1" applyFont="1" applyFill="1" applyBorder="1" applyAlignment="1">
      <alignment horizontal="right" vertical="center" wrapText="1"/>
    </xf>
    <xf numFmtId="4" fontId="3" fillId="3" borderId="0" xfId="3" applyNumberFormat="1" applyFont="1" applyFill="1" applyBorder="1">
      <alignment wrapText="1"/>
    </xf>
    <xf numFmtId="4" fontId="2" fillId="3" borderId="0" xfId="3" applyNumberFormat="1" applyFont="1" applyFill="1" applyBorder="1">
      <alignment wrapText="1"/>
    </xf>
    <xf numFmtId="164" fontId="2" fillId="3" borderId="0" xfId="2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0" borderId="0" xfId="3" applyFont="1" applyAlignment="1">
      <alignment horizontal="left" wrapText="1"/>
    </xf>
    <xf numFmtId="0" fontId="2" fillId="2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9" fontId="8" fillId="0" borderId="0" xfId="4" applyFont="1" applyFill="1" applyBorder="1" applyAlignment="1">
      <alignment horizontal="left" vertical="center" wrapText="1"/>
    </xf>
    <xf numFmtId="0" fontId="5" fillId="0" borderId="0" xfId="3" applyFont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3" applyFont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3" applyFont="1" applyAlignment="1">
      <alignment horizontal="center" wrapText="1"/>
    </xf>
    <xf numFmtId="43" fontId="3" fillId="0" borderId="0" xfId="3" applyNumberFormat="1" applyFont="1">
      <alignment wrapText="1"/>
    </xf>
  </cellXfs>
  <cellStyles count="5">
    <cellStyle name="Comma_D2006" xfId="1"/>
    <cellStyle name="Millares" xfId="2" builtinId="3"/>
    <cellStyle name="Normal" xfId="0" builtinId="0"/>
    <cellStyle name="Normal_D2006" xfId="3"/>
    <cellStyle name="Porcentual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DO"/>
  <c:chart>
    <c:title>
      <c:tx>
        <c:rich>
          <a:bodyPr/>
          <a:lstStyle/>
          <a:p>
            <a:pPr>
              <a:defRPr lang="es-DO"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DO"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DO"/>
              </a:p>
            </c:txPr>
            <c:showPercent val="1"/>
            <c:showLeaderLines val="1"/>
          </c:dLbls>
          <c:cat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DO" sz="1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000000000000167" r="0.75000000000000167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285749</xdr:colOff>
      <xdr:row>2</xdr:row>
      <xdr:rowOff>0</xdr:rowOff>
    </xdr:from>
    <xdr:to>
      <xdr:col>8</xdr:col>
      <xdr:colOff>171449</xdr:colOff>
      <xdr:row>4</xdr:row>
      <xdr:rowOff>238125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499" y="323850"/>
          <a:ext cx="6372225" cy="7143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11</xdr:row>
      <xdr:rowOff>0</xdr:rowOff>
    </xdr:from>
    <xdr:to>
      <xdr:col>7</xdr:col>
      <xdr:colOff>0</xdr:colOff>
      <xdr:row>11</xdr:row>
      <xdr:rowOff>0</xdr:rowOff>
    </xdr:to>
    <xdr:graphicFrame macro="">
      <xdr:nvGraphicFramePr>
        <xdr:cNvPr id="95868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400050</xdr:colOff>
      <xdr:row>0</xdr:row>
      <xdr:rowOff>152400</xdr:rowOff>
    </xdr:from>
    <xdr:to>
      <xdr:col>6</xdr:col>
      <xdr:colOff>685800</xdr:colOff>
      <xdr:row>2</xdr:row>
      <xdr:rowOff>428625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23925" y="152400"/>
          <a:ext cx="4457700" cy="714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 enableFormatConditionsCalculation="0">
    <tabColor indexed="26"/>
  </sheetPr>
  <dimension ref="A1:K274"/>
  <sheetViews>
    <sheetView showZeros="0" tabSelected="1" topLeftCell="A249" workbookViewId="0">
      <selection activeCell="F275" sqref="F275"/>
    </sheetView>
  </sheetViews>
  <sheetFormatPr baseColWidth="10" defaultRowHeight="12.75"/>
  <cols>
    <col min="1" max="1" width="3.7109375" style="2" customWidth="1"/>
    <col min="2" max="2" width="3.85546875" style="2" customWidth="1"/>
    <col min="3" max="3" width="4.42578125" style="2" customWidth="1"/>
    <col min="4" max="4" width="4.85546875" style="2" customWidth="1"/>
    <col min="5" max="5" width="4.5703125" style="2" customWidth="1"/>
    <col min="6" max="6" width="60.7109375" style="2" customWidth="1"/>
    <col min="7" max="7" width="18.140625" style="3" customWidth="1"/>
    <col min="8" max="8" width="18.42578125" style="3" customWidth="1"/>
    <col min="9" max="9" width="18.140625" style="3" customWidth="1"/>
    <col min="10" max="10" width="17.7109375" style="3" customWidth="1"/>
    <col min="11" max="11" width="14.85546875" style="2" bestFit="1" customWidth="1"/>
    <col min="12" max="16384" width="11.42578125" style="2"/>
  </cols>
  <sheetData>
    <row r="1" spans="1:10">
      <c r="B1"/>
      <c r="C1"/>
    </row>
    <row r="2" spans="1:10">
      <c r="B2"/>
      <c r="C2"/>
    </row>
    <row r="3" spans="1:10" ht="21.75" customHeight="1">
      <c r="B3"/>
      <c r="C3"/>
    </row>
    <row r="4" spans="1:10" ht="15.75">
      <c r="B4" s="105"/>
      <c r="C4" s="105"/>
      <c r="D4" s="105"/>
      <c r="E4" s="105"/>
      <c r="F4" s="105"/>
      <c r="G4" s="105"/>
      <c r="H4" s="105"/>
      <c r="I4" s="105"/>
      <c r="J4" s="105"/>
    </row>
    <row r="5" spans="1:10" ht="23.25">
      <c r="B5" s="106"/>
      <c r="C5" s="106"/>
      <c r="D5" s="106"/>
      <c r="E5" s="106"/>
      <c r="F5" s="106"/>
      <c r="G5" s="106"/>
      <c r="H5" s="106"/>
      <c r="I5" s="106"/>
      <c r="J5" s="106"/>
    </row>
    <row r="6" spans="1:10" ht="11.25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</row>
    <row r="7" spans="1:10" ht="18.75">
      <c r="A7" s="107" t="s">
        <v>193</v>
      </c>
      <c r="B7" s="107"/>
      <c r="C7" s="107"/>
      <c r="D7" s="107"/>
      <c r="E7" s="107"/>
      <c r="F7" s="107"/>
      <c r="G7" s="107"/>
      <c r="H7" s="107"/>
      <c r="I7" s="107"/>
      <c r="J7" s="107"/>
    </row>
    <row r="8" spans="1:10" ht="18.75" customHeight="1">
      <c r="A8" s="108" t="s">
        <v>261</v>
      </c>
      <c r="B8" s="108"/>
      <c r="C8" s="108"/>
      <c r="D8" s="108"/>
      <c r="E8" s="108"/>
      <c r="F8" s="108"/>
      <c r="G8" s="108"/>
      <c r="H8" s="108"/>
      <c r="I8" s="108"/>
      <c r="J8" s="108"/>
    </row>
    <row r="9" spans="1:10" ht="15.75">
      <c r="A9" s="109" t="s">
        <v>195</v>
      </c>
      <c r="B9" s="109"/>
      <c r="C9" s="109"/>
      <c r="D9" s="109"/>
      <c r="E9" s="109"/>
      <c r="F9" s="109"/>
      <c r="G9" s="109"/>
      <c r="H9" s="109"/>
      <c r="I9" s="109"/>
      <c r="J9" s="109"/>
    </row>
    <row r="10" spans="1:10" ht="15.75">
      <c r="A10" s="109" t="s">
        <v>252</v>
      </c>
      <c r="B10" s="109"/>
      <c r="C10" s="109"/>
      <c r="D10" s="109"/>
      <c r="E10" s="109"/>
      <c r="F10" s="109"/>
      <c r="G10" s="109"/>
      <c r="H10" s="109"/>
      <c r="I10" s="109"/>
      <c r="J10" s="109"/>
    </row>
    <row r="11" spans="1:10" ht="15.75">
      <c r="A11" s="109" t="s">
        <v>3</v>
      </c>
      <c r="B11" s="109"/>
      <c r="C11" s="109"/>
      <c r="D11" s="109"/>
      <c r="E11" s="109"/>
      <c r="F11" s="109"/>
      <c r="G11" s="109"/>
      <c r="H11" s="109"/>
      <c r="I11" s="109"/>
      <c r="J11" s="109"/>
    </row>
    <row r="12" spans="1:10" ht="15.75">
      <c r="B12" s="32"/>
      <c r="C12" s="32"/>
      <c r="D12" s="32"/>
      <c r="E12" s="32"/>
      <c r="F12" s="32"/>
      <c r="G12" s="32"/>
      <c r="H12" s="32"/>
      <c r="I12" s="32"/>
      <c r="J12" s="32"/>
    </row>
    <row r="13" spans="1:10" ht="16.5" customHeight="1">
      <c r="B13" s="103" t="s">
        <v>14</v>
      </c>
      <c r="C13" s="103"/>
      <c r="D13" s="103"/>
      <c r="E13" s="103"/>
      <c r="F13" s="103"/>
      <c r="G13" s="14"/>
      <c r="H13" s="14"/>
      <c r="I13" s="55">
        <f>H268</f>
        <v>3016623037</v>
      </c>
    </row>
    <row r="14" spans="1:10" ht="16.5" customHeight="1">
      <c r="B14" s="103" t="s">
        <v>15</v>
      </c>
      <c r="C14" s="103"/>
      <c r="D14" s="103"/>
      <c r="E14" s="103"/>
      <c r="F14" s="103"/>
      <c r="G14" s="14"/>
      <c r="H14" s="14"/>
      <c r="I14" s="82">
        <f>I270</f>
        <v>1855299491.1300001</v>
      </c>
    </row>
    <row r="15" spans="1:10" ht="16.5" customHeight="1">
      <c r="B15" s="104" t="s">
        <v>58</v>
      </c>
      <c r="C15" s="104"/>
      <c r="D15" s="104"/>
      <c r="E15" s="104"/>
      <c r="F15" s="104"/>
      <c r="G15" s="14"/>
      <c r="H15" s="14"/>
      <c r="I15" s="86">
        <f>I13-I14</f>
        <v>1161323545.8699999</v>
      </c>
    </row>
    <row r="16" spans="1:10" ht="16.5" customHeight="1">
      <c r="B16" s="61"/>
      <c r="C16" s="61"/>
      <c r="D16" s="61"/>
      <c r="E16" s="61"/>
      <c r="F16" s="61"/>
      <c r="G16" s="14"/>
      <c r="H16" s="14"/>
      <c r="I16" s="14"/>
      <c r="J16" s="55"/>
    </row>
    <row r="17" spans="1:11" ht="14.25" customHeight="1">
      <c r="A17" s="65"/>
      <c r="B17" s="102" t="s">
        <v>8</v>
      </c>
      <c r="C17" s="102"/>
      <c r="D17" s="102"/>
      <c r="E17" s="102"/>
      <c r="F17" s="102"/>
      <c r="G17" s="102"/>
      <c r="H17" s="33"/>
      <c r="I17" s="33"/>
      <c r="J17" s="94"/>
    </row>
    <row r="18" spans="1:11" ht="63.75" customHeight="1">
      <c r="A18" s="64" t="s">
        <v>64</v>
      </c>
      <c r="B18" s="64" t="s">
        <v>65</v>
      </c>
      <c r="C18" s="64" t="s">
        <v>66</v>
      </c>
      <c r="D18" s="64" t="s">
        <v>67</v>
      </c>
      <c r="E18" s="64" t="s">
        <v>68</v>
      </c>
      <c r="F18" s="34" t="s">
        <v>11</v>
      </c>
      <c r="G18" s="56" t="s">
        <v>57</v>
      </c>
      <c r="H18" s="56" t="s">
        <v>18</v>
      </c>
      <c r="I18" s="56" t="s">
        <v>245</v>
      </c>
      <c r="J18" s="95"/>
    </row>
    <row r="19" spans="1:11" ht="18.95" customHeight="1">
      <c r="A19" s="68">
        <v>2</v>
      </c>
      <c r="B19" s="35" t="s">
        <v>69</v>
      </c>
      <c r="C19" s="35"/>
      <c r="D19" s="36"/>
      <c r="E19" s="36"/>
      <c r="F19" s="52" t="s">
        <v>197</v>
      </c>
      <c r="G19" s="71">
        <f>G22+G24+G29+G31+G33+G40+G50+G53+G57</f>
        <v>1179224991</v>
      </c>
      <c r="H19" s="71">
        <f t="shared" ref="H19:I19" si="0">H22+H24+H29+H31+H33+H40+H50+H53+H57</f>
        <v>1359847303.3999999</v>
      </c>
      <c r="I19" s="71">
        <f t="shared" si="0"/>
        <v>1307882957.99</v>
      </c>
      <c r="J19" s="93" t="s">
        <v>19</v>
      </c>
    </row>
    <row r="20" spans="1:11" ht="18.95" customHeight="1">
      <c r="A20" s="63">
        <v>2</v>
      </c>
      <c r="B20" s="67" t="s">
        <v>70</v>
      </c>
      <c r="C20" s="67" t="s">
        <v>70</v>
      </c>
      <c r="D20" s="15" t="s">
        <v>19</v>
      </c>
      <c r="E20" s="15"/>
      <c r="F20" s="15" t="s">
        <v>62</v>
      </c>
      <c r="G20" s="17">
        <f>G22+G24+G29+G31+G33</f>
        <v>979022237</v>
      </c>
      <c r="H20" s="17">
        <f t="shared" ref="H20:I20" si="1">H22+H24+H29+H31+H33</f>
        <v>1104004834.6699998</v>
      </c>
      <c r="I20" s="17">
        <f t="shared" si="1"/>
        <v>1065261606.97</v>
      </c>
      <c r="J20" s="17"/>
    </row>
    <row r="21" spans="1:11" ht="4.5" customHeight="1">
      <c r="A21" s="63"/>
      <c r="B21" s="67"/>
      <c r="C21" s="67"/>
      <c r="D21" s="15"/>
      <c r="E21" s="15"/>
      <c r="F21" s="15"/>
      <c r="G21" s="17"/>
      <c r="H21" s="17"/>
      <c r="I21" s="17"/>
      <c r="J21" s="17"/>
    </row>
    <row r="22" spans="1:11">
      <c r="A22" s="48">
        <v>2</v>
      </c>
      <c r="B22" s="10">
        <v>1</v>
      </c>
      <c r="C22" s="10">
        <v>1</v>
      </c>
      <c r="D22" s="10">
        <v>1</v>
      </c>
      <c r="E22" s="10"/>
      <c r="F22" s="15" t="s">
        <v>63</v>
      </c>
      <c r="G22" s="17">
        <f>G23</f>
        <v>560684941</v>
      </c>
      <c r="H22" s="17">
        <f t="shared" ref="H22" si="2">H23</f>
        <v>517663808.98000002</v>
      </c>
      <c r="I22" s="17">
        <f>I23</f>
        <v>511472488.30000001</v>
      </c>
      <c r="J22" s="14"/>
    </row>
    <row r="23" spans="1:11">
      <c r="A23" s="48">
        <v>2</v>
      </c>
      <c r="B23" s="10">
        <v>1</v>
      </c>
      <c r="C23" s="10">
        <v>1</v>
      </c>
      <c r="D23" s="10">
        <v>1</v>
      </c>
      <c r="E23" s="10">
        <v>1</v>
      </c>
      <c r="F23" s="49" t="s">
        <v>71</v>
      </c>
      <c r="G23" s="18">
        <v>560684941</v>
      </c>
      <c r="H23" s="18">
        <v>517663808.98000002</v>
      </c>
      <c r="I23" s="18">
        <v>511472488.30000001</v>
      </c>
      <c r="J23" s="13"/>
    </row>
    <row r="24" spans="1:11">
      <c r="A24" s="48">
        <v>2</v>
      </c>
      <c r="B24" s="10">
        <v>1</v>
      </c>
      <c r="C24" s="10">
        <v>1</v>
      </c>
      <c r="D24" s="10">
        <v>2</v>
      </c>
      <c r="E24" s="10"/>
      <c r="F24" s="15" t="s">
        <v>72</v>
      </c>
      <c r="G24" s="17">
        <f>G25+G26+G27+G28</f>
        <v>339346465</v>
      </c>
      <c r="H24" s="17">
        <f t="shared" ref="H24" si="3">H25+H26+H27+H28</f>
        <v>490873586.31999999</v>
      </c>
      <c r="I24" s="17">
        <f>I25+I26+I27+I28</f>
        <v>455351095.18000001</v>
      </c>
      <c r="J24" s="17"/>
      <c r="K24" s="89"/>
    </row>
    <row r="25" spans="1:11">
      <c r="A25" s="48">
        <v>2</v>
      </c>
      <c r="B25" s="10">
        <v>1</v>
      </c>
      <c r="C25" s="10">
        <v>1</v>
      </c>
      <c r="D25" s="10">
        <v>2</v>
      </c>
      <c r="E25" s="10">
        <v>1</v>
      </c>
      <c r="F25" s="49" t="s">
        <v>20</v>
      </c>
      <c r="G25" s="18">
        <v>335470465</v>
      </c>
      <c r="H25" s="18">
        <v>487167447.31999999</v>
      </c>
      <c r="I25" s="18">
        <v>450918417.69</v>
      </c>
      <c r="J25" s="13"/>
    </row>
    <row r="26" spans="1:11">
      <c r="A26" s="48">
        <v>2</v>
      </c>
      <c r="B26" s="10">
        <v>1</v>
      </c>
      <c r="C26" s="10">
        <v>1</v>
      </c>
      <c r="D26" s="10">
        <v>2</v>
      </c>
      <c r="E26" s="10">
        <v>3</v>
      </c>
      <c r="F26" s="49" t="s">
        <v>159</v>
      </c>
      <c r="G26" s="18">
        <v>0</v>
      </c>
      <c r="H26" s="18">
        <v>126637</v>
      </c>
      <c r="I26" s="18">
        <v>853177.49</v>
      </c>
      <c r="J26" s="13"/>
    </row>
    <row r="27" spans="1:11">
      <c r="A27" s="48">
        <v>2</v>
      </c>
      <c r="B27" s="10">
        <v>1</v>
      </c>
      <c r="C27" s="10">
        <v>1</v>
      </c>
      <c r="D27" s="10">
        <v>2</v>
      </c>
      <c r="E27" s="10">
        <v>4</v>
      </c>
      <c r="F27" s="49" t="s">
        <v>246</v>
      </c>
      <c r="G27" s="18">
        <v>0</v>
      </c>
      <c r="H27" s="18">
        <v>320002</v>
      </c>
      <c r="I27" s="18">
        <v>320000</v>
      </c>
      <c r="J27" s="13"/>
    </row>
    <row r="28" spans="1:11">
      <c r="A28" s="48">
        <v>2</v>
      </c>
      <c r="B28" s="10">
        <v>1</v>
      </c>
      <c r="C28" s="10">
        <v>1</v>
      </c>
      <c r="D28" s="10">
        <v>2</v>
      </c>
      <c r="E28" s="10">
        <v>5</v>
      </c>
      <c r="F28" s="49" t="s">
        <v>205</v>
      </c>
      <c r="G28" s="18">
        <v>3876000</v>
      </c>
      <c r="H28" s="18">
        <v>3259500</v>
      </c>
      <c r="I28" s="18">
        <v>3259500</v>
      </c>
      <c r="J28" s="13"/>
    </row>
    <row r="29" spans="1:11">
      <c r="A29" s="69">
        <v>2</v>
      </c>
      <c r="B29" s="4">
        <v>1</v>
      </c>
      <c r="C29" s="4">
        <v>1</v>
      </c>
      <c r="D29" s="4">
        <v>3</v>
      </c>
      <c r="E29" s="4"/>
      <c r="F29" s="15" t="s">
        <v>73</v>
      </c>
      <c r="G29" s="17">
        <f>G30</f>
        <v>14622768</v>
      </c>
      <c r="H29" s="17">
        <f t="shared" ref="H29" si="4">H30</f>
        <v>14292768</v>
      </c>
      <c r="I29" s="17">
        <f>I30</f>
        <v>13877300</v>
      </c>
      <c r="J29" s="14"/>
    </row>
    <row r="30" spans="1:11">
      <c r="A30" s="48">
        <v>2</v>
      </c>
      <c r="B30" s="10">
        <v>1</v>
      </c>
      <c r="C30" s="10">
        <v>1</v>
      </c>
      <c r="D30" s="10">
        <v>3</v>
      </c>
      <c r="E30" s="10">
        <v>1</v>
      </c>
      <c r="F30" s="49" t="s">
        <v>73</v>
      </c>
      <c r="G30" s="18">
        <v>14622768</v>
      </c>
      <c r="H30" s="18">
        <v>14292768</v>
      </c>
      <c r="I30" s="18">
        <v>13877300</v>
      </c>
      <c r="J30" s="14"/>
    </row>
    <row r="31" spans="1:11">
      <c r="A31" s="69">
        <v>2</v>
      </c>
      <c r="B31" s="4">
        <v>1</v>
      </c>
      <c r="C31" s="4">
        <v>1</v>
      </c>
      <c r="D31" s="4">
        <v>4</v>
      </c>
      <c r="E31" s="4"/>
      <c r="F31" s="15" t="s">
        <v>74</v>
      </c>
      <c r="G31" s="17">
        <f>G32</f>
        <v>59668063</v>
      </c>
      <c r="H31" s="17">
        <f t="shared" ref="H31" si="5">H32</f>
        <v>76367249.780000001</v>
      </c>
      <c r="I31" s="17">
        <f>I32</f>
        <v>83142875.079999998</v>
      </c>
      <c r="J31" s="14"/>
    </row>
    <row r="32" spans="1:11">
      <c r="A32" s="48">
        <v>2</v>
      </c>
      <c r="B32" s="10">
        <v>1</v>
      </c>
      <c r="C32" s="10">
        <v>1</v>
      </c>
      <c r="D32" s="10">
        <v>4</v>
      </c>
      <c r="E32" s="10">
        <v>1</v>
      </c>
      <c r="F32" s="49" t="s">
        <v>74</v>
      </c>
      <c r="G32" s="18">
        <v>59668063</v>
      </c>
      <c r="H32" s="18">
        <v>76367249.780000001</v>
      </c>
      <c r="I32" s="18">
        <v>83142875.079999998</v>
      </c>
      <c r="J32" s="14"/>
    </row>
    <row r="33" spans="1:10">
      <c r="A33" s="69">
        <v>2</v>
      </c>
      <c r="B33" s="4">
        <v>1</v>
      </c>
      <c r="C33" s="4">
        <v>1</v>
      </c>
      <c r="D33" s="4">
        <v>5</v>
      </c>
      <c r="E33" s="4"/>
      <c r="F33" s="15" t="s">
        <v>75</v>
      </c>
      <c r="G33" s="17">
        <f>G34+G35+G36+G37+G38</f>
        <v>4700000</v>
      </c>
      <c r="H33" s="17">
        <f>H34+H35+H36+H37+H38</f>
        <v>4807421.59</v>
      </c>
      <c r="I33" s="17">
        <f>I34+I35+I36+I37+I38</f>
        <v>1417848.4099999997</v>
      </c>
      <c r="J33" s="17"/>
    </row>
    <row r="34" spans="1:10">
      <c r="A34" s="48">
        <v>2</v>
      </c>
      <c r="B34" s="10">
        <v>1</v>
      </c>
      <c r="C34" s="10">
        <v>1</v>
      </c>
      <c r="D34" s="10">
        <v>5</v>
      </c>
      <c r="E34" s="10">
        <v>1</v>
      </c>
      <c r="F34" s="49" t="s">
        <v>76</v>
      </c>
      <c r="G34" s="18">
        <v>0</v>
      </c>
      <c r="H34" s="18">
        <v>100000</v>
      </c>
      <c r="I34" s="18">
        <v>44000</v>
      </c>
      <c r="J34" s="13"/>
    </row>
    <row r="35" spans="1:10">
      <c r="A35" s="48">
        <v>2</v>
      </c>
      <c r="B35" s="10">
        <v>1</v>
      </c>
      <c r="C35" s="10">
        <v>1</v>
      </c>
      <c r="D35" s="10">
        <v>5</v>
      </c>
      <c r="E35" s="10">
        <v>2</v>
      </c>
      <c r="F35" s="49" t="s">
        <v>206</v>
      </c>
      <c r="G35" s="18">
        <v>0</v>
      </c>
      <c r="H35" s="18">
        <v>32806.22</v>
      </c>
      <c r="I35" s="18">
        <v>32806.449999999997</v>
      </c>
      <c r="J35" s="13"/>
    </row>
    <row r="36" spans="1:10">
      <c r="A36" s="48">
        <v>2</v>
      </c>
      <c r="B36" s="10">
        <v>1</v>
      </c>
      <c r="C36" s="10">
        <v>1</v>
      </c>
      <c r="D36" s="10">
        <v>5</v>
      </c>
      <c r="E36" s="10">
        <v>3</v>
      </c>
      <c r="F36" s="49" t="s">
        <v>207</v>
      </c>
      <c r="G36" s="18">
        <v>0</v>
      </c>
      <c r="H36" s="18">
        <v>566150.37</v>
      </c>
      <c r="I36" s="18">
        <v>565488.19999999995</v>
      </c>
      <c r="J36" s="13"/>
    </row>
    <row r="37" spans="1:10">
      <c r="A37" s="48">
        <v>2</v>
      </c>
      <c r="B37" s="10">
        <v>1</v>
      </c>
      <c r="C37" s="10">
        <v>1</v>
      </c>
      <c r="D37" s="10">
        <v>5</v>
      </c>
      <c r="E37" s="10">
        <v>4</v>
      </c>
      <c r="F37" s="49" t="s">
        <v>77</v>
      </c>
      <c r="G37" s="18">
        <v>4600000</v>
      </c>
      <c r="H37" s="18">
        <v>4008465</v>
      </c>
      <c r="I37" s="18">
        <v>689259.34</v>
      </c>
      <c r="J37" s="13"/>
    </row>
    <row r="38" spans="1:10">
      <c r="A38" s="48">
        <v>2</v>
      </c>
      <c r="B38" s="10">
        <v>1</v>
      </c>
      <c r="C38" s="10">
        <v>1</v>
      </c>
      <c r="D38" s="10">
        <v>6</v>
      </c>
      <c r="E38" s="10">
        <v>1</v>
      </c>
      <c r="F38" s="49" t="s">
        <v>208</v>
      </c>
      <c r="G38" s="18">
        <v>100000</v>
      </c>
      <c r="H38" s="18">
        <v>100000</v>
      </c>
      <c r="I38" s="18">
        <v>86294.42</v>
      </c>
      <c r="J38" s="13"/>
    </row>
    <row r="39" spans="1:10">
      <c r="A39" s="69">
        <v>2</v>
      </c>
      <c r="B39" s="4">
        <v>1</v>
      </c>
      <c r="C39" s="4">
        <v>2</v>
      </c>
      <c r="D39" s="4" t="s">
        <v>19</v>
      </c>
      <c r="E39" s="4"/>
      <c r="F39" s="15" t="s">
        <v>0</v>
      </c>
      <c r="G39" s="17"/>
      <c r="H39" s="17"/>
      <c r="I39" s="17"/>
      <c r="J39" s="17"/>
    </row>
    <row r="40" spans="1:10">
      <c r="A40" s="48">
        <v>2</v>
      </c>
      <c r="B40" s="4">
        <v>1</v>
      </c>
      <c r="C40" s="4">
        <v>2</v>
      </c>
      <c r="D40" s="4">
        <v>2</v>
      </c>
      <c r="E40" s="4"/>
      <c r="F40" s="15" t="s">
        <v>78</v>
      </c>
      <c r="G40" s="17">
        <f>G41+G42+G43+G44+G45+G46+G48+G49</f>
        <v>93251822</v>
      </c>
      <c r="H40" s="17">
        <f>H41+H42+H43+H44+H45+H46+H47+H48+H49</f>
        <v>125758786.5</v>
      </c>
      <c r="I40" s="17">
        <f>I41+I42+I43+I44+I45+I46+I48+I49</f>
        <v>114739974.24000001</v>
      </c>
      <c r="J40" s="17"/>
    </row>
    <row r="41" spans="1:10">
      <c r="A41" s="48">
        <v>2</v>
      </c>
      <c r="B41" s="10">
        <v>1</v>
      </c>
      <c r="C41" s="10">
        <v>2</v>
      </c>
      <c r="D41" s="10">
        <v>2</v>
      </c>
      <c r="E41" s="10">
        <v>1</v>
      </c>
      <c r="F41" s="49" t="s">
        <v>199</v>
      </c>
      <c r="G41" s="18">
        <v>1659000</v>
      </c>
      <c r="H41" s="18">
        <v>1810366</v>
      </c>
      <c r="I41" s="18">
        <v>682000</v>
      </c>
      <c r="J41" s="13"/>
    </row>
    <row r="42" spans="1:10">
      <c r="A42" s="48">
        <v>2</v>
      </c>
      <c r="B42" s="10">
        <v>1</v>
      </c>
      <c r="C42" s="10">
        <v>2</v>
      </c>
      <c r="D42" s="10">
        <v>2</v>
      </c>
      <c r="E42" s="10">
        <v>2</v>
      </c>
      <c r="F42" s="49" t="s">
        <v>200</v>
      </c>
      <c r="G42" s="18">
        <v>45064506</v>
      </c>
      <c r="H42" s="18">
        <v>20977683.5</v>
      </c>
      <c r="I42" s="18">
        <v>2955200</v>
      </c>
      <c r="J42" s="13"/>
    </row>
    <row r="43" spans="1:10">
      <c r="A43" s="48">
        <v>2</v>
      </c>
      <c r="B43" s="10">
        <v>1</v>
      </c>
      <c r="C43" s="10">
        <v>2</v>
      </c>
      <c r="D43" s="10">
        <v>2</v>
      </c>
      <c r="E43" s="10">
        <v>3</v>
      </c>
      <c r="F43" s="49" t="s">
        <v>198</v>
      </c>
      <c r="G43" s="18">
        <v>340000</v>
      </c>
      <c r="H43" s="18">
        <v>61629121</v>
      </c>
      <c r="I43" s="18">
        <v>74488667.370000005</v>
      </c>
      <c r="J43" s="13"/>
    </row>
    <row r="44" spans="1:10">
      <c r="A44" s="48">
        <v>2</v>
      </c>
      <c r="B44" s="10">
        <v>1</v>
      </c>
      <c r="C44" s="10">
        <v>2</v>
      </c>
      <c r="D44" s="10">
        <v>2</v>
      </c>
      <c r="E44" s="10">
        <v>4</v>
      </c>
      <c r="F44" s="49" t="s">
        <v>209</v>
      </c>
      <c r="G44" s="18">
        <v>0</v>
      </c>
      <c r="H44" s="18">
        <v>237000</v>
      </c>
      <c r="I44" s="18">
        <v>237000</v>
      </c>
      <c r="J44" s="13"/>
    </row>
    <row r="45" spans="1:10">
      <c r="A45" s="48">
        <v>2</v>
      </c>
      <c r="B45" s="10">
        <v>1</v>
      </c>
      <c r="C45" s="43">
        <v>2</v>
      </c>
      <c r="D45" s="43">
        <v>2</v>
      </c>
      <c r="E45" s="43">
        <v>5</v>
      </c>
      <c r="F45" s="12" t="s">
        <v>21</v>
      </c>
      <c r="G45" s="18">
        <v>19569852</v>
      </c>
      <c r="H45" s="18">
        <v>23278352</v>
      </c>
      <c r="I45" s="18">
        <v>23357226</v>
      </c>
      <c r="J45" s="13"/>
    </row>
    <row r="46" spans="1:10">
      <c r="A46" s="48">
        <v>2</v>
      </c>
      <c r="B46" s="10">
        <v>1</v>
      </c>
      <c r="C46" s="43">
        <v>2</v>
      </c>
      <c r="D46" s="43">
        <v>2</v>
      </c>
      <c r="E46" s="43">
        <v>6</v>
      </c>
      <c r="F46" s="12" t="s">
        <v>22</v>
      </c>
      <c r="G46" s="18">
        <v>2873581</v>
      </c>
      <c r="H46" s="18">
        <v>273581</v>
      </c>
      <c r="I46" s="18">
        <v>0</v>
      </c>
      <c r="J46" s="13"/>
    </row>
    <row r="47" spans="1:10">
      <c r="A47" s="48">
        <v>2</v>
      </c>
      <c r="B47" s="10">
        <v>1</v>
      </c>
      <c r="C47" s="43">
        <v>2</v>
      </c>
      <c r="D47" s="43">
        <v>2</v>
      </c>
      <c r="E47" s="43">
        <v>7</v>
      </c>
      <c r="F47" s="49" t="s">
        <v>254</v>
      </c>
      <c r="G47" s="18">
        <v>0</v>
      </c>
      <c r="H47" s="18">
        <v>1</v>
      </c>
      <c r="I47" s="18">
        <v>0</v>
      </c>
      <c r="J47" s="13"/>
    </row>
    <row r="48" spans="1:10">
      <c r="A48" s="48">
        <v>2</v>
      </c>
      <c r="B48" s="10">
        <v>1</v>
      </c>
      <c r="C48" s="43">
        <v>2</v>
      </c>
      <c r="D48" s="43">
        <v>2</v>
      </c>
      <c r="E48" s="43">
        <v>8</v>
      </c>
      <c r="F48" s="49" t="s">
        <v>210</v>
      </c>
      <c r="G48" s="18">
        <v>2700000</v>
      </c>
      <c r="H48" s="18">
        <v>1</v>
      </c>
      <c r="I48" s="18">
        <v>0</v>
      </c>
      <c r="J48" s="13"/>
    </row>
    <row r="49" spans="1:11">
      <c r="A49" s="48">
        <v>2</v>
      </c>
      <c r="B49" s="10">
        <v>1</v>
      </c>
      <c r="C49" s="43">
        <v>2</v>
      </c>
      <c r="D49" s="43">
        <v>2</v>
      </c>
      <c r="E49" s="43">
        <v>9</v>
      </c>
      <c r="F49" s="12" t="s">
        <v>132</v>
      </c>
      <c r="G49" s="18">
        <v>21044883</v>
      </c>
      <c r="H49" s="18">
        <v>17552681</v>
      </c>
      <c r="I49" s="18">
        <v>13019880.869999999</v>
      </c>
      <c r="J49" s="13"/>
    </row>
    <row r="50" spans="1:11">
      <c r="A50" s="69">
        <v>2</v>
      </c>
      <c r="B50" s="4">
        <v>1</v>
      </c>
      <c r="C50" s="8">
        <v>3</v>
      </c>
      <c r="D50" s="8"/>
      <c r="E50" s="8"/>
      <c r="F50" s="31" t="s">
        <v>156</v>
      </c>
      <c r="G50" s="17">
        <f>G51+G52</f>
        <v>708000</v>
      </c>
      <c r="H50" s="17">
        <f t="shared" ref="H50" si="6">H51+H52</f>
        <v>505000</v>
      </c>
      <c r="I50" s="17">
        <f>I51+I52</f>
        <v>454500</v>
      </c>
      <c r="J50" s="14"/>
    </row>
    <row r="51" spans="1:11">
      <c r="A51" s="48">
        <v>2</v>
      </c>
      <c r="B51" s="10">
        <v>1</v>
      </c>
      <c r="C51" s="43">
        <v>3</v>
      </c>
      <c r="D51" s="43">
        <v>1</v>
      </c>
      <c r="E51" s="43"/>
      <c r="F51" s="42" t="s">
        <v>157</v>
      </c>
      <c r="G51" s="18">
        <v>60000</v>
      </c>
      <c r="H51" s="18">
        <v>0</v>
      </c>
      <c r="I51" s="18">
        <v>0</v>
      </c>
      <c r="J51" s="13"/>
    </row>
    <row r="52" spans="1:11">
      <c r="A52" s="48">
        <v>2</v>
      </c>
      <c r="B52" s="10">
        <v>1</v>
      </c>
      <c r="C52" s="43">
        <v>3</v>
      </c>
      <c r="D52" s="43">
        <v>2</v>
      </c>
      <c r="E52" s="43">
        <v>1</v>
      </c>
      <c r="F52" s="42" t="s">
        <v>158</v>
      </c>
      <c r="G52" s="18">
        <v>648000</v>
      </c>
      <c r="H52" s="18">
        <v>505000</v>
      </c>
      <c r="I52" s="18">
        <v>454500</v>
      </c>
      <c r="J52" s="13"/>
    </row>
    <row r="53" spans="1:11">
      <c r="A53" s="48">
        <v>2</v>
      </c>
      <c r="B53" s="4">
        <v>1</v>
      </c>
      <c r="C53" s="8">
        <v>5</v>
      </c>
      <c r="D53" s="8" t="s">
        <v>19</v>
      </c>
      <c r="E53" s="8"/>
      <c r="F53" s="7" t="s">
        <v>12</v>
      </c>
      <c r="G53" s="17">
        <f>G54+G55+G56</f>
        <v>0</v>
      </c>
      <c r="H53" s="17">
        <f t="shared" ref="H53" si="7">H54+H55+H56</f>
        <v>3152475</v>
      </c>
      <c r="I53" s="17">
        <f>I54+I55+I56</f>
        <v>3152475</v>
      </c>
      <c r="J53" s="13"/>
    </row>
    <row r="54" spans="1:11">
      <c r="A54" s="48">
        <v>2</v>
      </c>
      <c r="B54" s="4">
        <v>1</v>
      </c>
      <c r="C54" s="8">
        <v>4</v>
      </c>
      <c r="D54" s="8">
        <v>2</v>
      </c>
      <c r="E54" s="8"/>
      <c r="F54" s="7" t="s">
        <v>79</v>
      </c>
      <c r="G54" s="17">
        <v>0</v>
      </c>
      <c r="H54" s="17">
        <v>0</v>
      </c>
      <c r="I54" s="17">
        <v>0</v>
      </c>
      <c r="J54" s="13"/>
    </row>
    <row r="55" spans="1:11">
      <c r="A55" s="48">
        <v>2</v>
      </c>
      <c r="B55" s="4">
        <v>1</v>
      </c>
      <c r="C55" s="8">
        <v>4</v>
      </c>
      <c r="D55" s="8">
        <v>2</v>
      </c>
      <c r="E55" s="8">
        <v>1</v>
      </c>
      <c r="F55" s="12" t="s">
        <v>80</v>
      </c>
      <c r="G55" s="18">
        <v>0</v>
      </c>
      <c r="H55" s="18">
        <v>0</v>
      </c>
      <c r="I55" s="18">
        <v>0</v>
      </c>
      <c r="J55" s="13"/>
    </row>
    <row r="56" spans="1:11">
      <c r="A56" s="48">
        <v>2</v>
      </c>
      <c r="B56" s="4">
        <v>1</v>
      </c>
      <c r="C56" s="8">
        <v>4</v>
      </c>
      <c r="D56" s="8">
        <v>2</v>
      </c>
      <c r="E56" s="8">
        <v>3</v>
      </c>
      <c r="F56" s="12" t="s">
        <v>81</v>
      </c>
      <c r="G56" s="18">
        <v>0</v>
      </c>
      <c r="H56" s="18">
        <v>3152475</v>
      </c>
      <c r="I56" s="18">
        <v>3152475</v>
      </c>
      <c r="J56" s="13"/>
    </row>
    <row r="57" spans="1:11">
      <c r="A57" s="48">
        <v>2</v>
      </c>
      <c r="B57" s="4">
        <v>1</v>
      </c>
      <c r="C57" s="8">
        <v>5</v>
      </c>
      <c r="D57" s="8" t="s">
        <v>19</v>
      </c>
      <c r="E57" s="8"/>
      <c r="F57" s="7" t="s">
        <v>1</v>
      </c>
      <c r="G57" s="17">
        <f>G58+G59+G60</f>
        <v>106242932</v>
      </c>
      <c r="H57" s="17">
        <f t="shared" ref="H57" si="8">H58+H59+H60</f>
        <v>126426207.23</v>
      </c>
      <c r="I57" s="17">
        <f>I58+I59+I60</f>
        <v>124274401.78</v>
      </c>
      <c r="J57" s="17"/>
    </row>
    <row r="58" spans="1:11">
      <c r="A58" s="48">
        <v>2</v>
      </c>
      <c r="B58" s="4">
        <v>1</v>
      </c>
      <c r="C58" s="8">
        <v>5</v>
      </c>
      <c r="D58" s="8">
        <v>1</v>
      </c>
      <c r="E58" s="70" t="s">
        <v>9</v>
      </c>
      <c r="F58" s="12" t="s">
        <v>23</v>
      </c>
      <c r="G58" s="18">
        <v>49531954</v>
      </c>
      <c r="H58" s="18">
        <v>58437128.560000002</v>
      </c>
      <c r="I58" s="18">
        <v>56056950.240000002</v>
      </c>
      <c r="J58" s="13"/>
    </row>
    <row r="59" spans="1:11">
      <c r="A59" s="48">
        <v>2</v>
      </c>
      <c r="B59" s="4">
        <v>1</v>
      </c>
      <c r="C59" s="8">
        <v>5</v>
      </c>
      <c r="D59" s="8">
        <v>2</v>
      </c>
      <c r="E59" s="70" t="s">
        <v>9</v>
      </c>
      <c r="F59" s="12" t="s">
        <v>24</v>
      </c>
      <c r="G59" s="18">
        <v>50835522</v>
      </c>
      <c r="H59" s="18">
        <v>60397790.280000001</v>
      </c>
      <c r="I59" s="18">
        <v>62040172.729999997</v>
      </c>
      <c r="J59" s="90"/>
    </row>
    <row r="60" spans="1:11">
      <c r="A60" s="48">
        <v>2</v>
      </c>
      <c r="B60" s="4">
        <v>1</v>
      </c>
      <c r="C60" s="8">
        <v>5</v>
      </c>
      <c r="D60" s="8">
        <v>3</v>
      </c>
      <c r="E60" s="70" t="s">
        <v>9</v>
      </c>
      <c r="F60" s="12" t="s">
        <v>25</v>
      </c>
      <c r="G60" s="18">
        <v>5875456</v>
      </c>
      <c r="H60" s="18">
        <v>7591288.3899999997</v>
      </c>
      <c r="I60" s="18">
        <v>6177278.8099999996</v>
      </c>
      <c r="J60" s="90"/>
      <c r="K60" s="116">
        <f>I62-1307882957.99</f>
        <v>0</v>
      </c>
    </row>
    <row r="61" spans="1:11">
      <c r="A61" s="48">
        <v>2</v>
      </c>
      <c r="B61" s="4">
        <v>1</v>
      </c>
      <c r="C61" s="8"/>
      <c r="D61" s="8" t="s">
        <v>19</v>
      </c>
      <c r="E61" s="8"/>
      <c r="F61" s="7"/>
      <c r="G61" s="17"/>
      <c r="H61" s="17"/>
      <c r="I61" s="17" t="s">
        <v>19</v>
      </c>
      <c r="J61" s="90" t="s">
        <v>19</v>
      </c>
    </row>
    <row r="62" spans="1:11">
      <c r="A62" s="48">
        <v>2</v>
      </c>
      <c r="B62" s="4">
        <v>1</v>
      </c>
      <c r="C62" s="8" t="s">
        <v>19</v>
      </c>
      <c r="D62" s="8" t="s">
        <v>19</v>
      </c>
      <c r="E62" s="8"/>
      <c r="F62" s="80" t="s">
        <v>26</v>
      </c>
      <c r="G62" s="37">
        <f>G57+G53+G50+G40+G33+G31+G29+G24+G22</f>
        <v>1179224991</v>
      </c>
      <c r="H62" s="37">
        <f t="shared" ref="H62:I62" si="9">H57+H53+H50+H40+H33+H31+H29+H24+H22</f>
        <v>1359847303.4000001</v>
      </c>
      <c r="I62" s="37">
        <f t="shared" si="9"/>
        <v>1307882957.99</v>
      </c>
      <c r="J62" s="91"/>
    </row>
    <row r="63" spans="1:11">
      <c r="A63" s="48">
        <v>2</v>
      </c>
      <c r="B63" s="4">
        <v>1</v>
      </c>
      <c r="C63" s="8" t="s">
        <v>19</v>
      </c>
      <c r="D63" s="8"/>
      <c r="E63" s="8"/>
      <c r="F63" s="7"/>
      <c r="G63" s="17"/>
      <c r="H63" s="17"/>
      <c r="I63" s="17"/>
      <c r="J63" s="90"/>
    </row>
    <row r="64" spans="1:11" ht="18.95" customHeight="1">
      <c r="A64" s="68">
        <v>2</v>
      </c>
      <c r="B64" s="68">
        <v>2</v>
      </c>
      <c r="C64" s="38" t="s">
        <v>19</v>
      </c>
      <c r="D64" s="39" t="s">
        <v>19</v>
      </c>
      <c r="E64" s="39"/>
      <c r="F64" s="62" t="s">
        <v>164</v>
      </c>
      <c r="G64" s="71">
        <f>G65+G75+G78+G81+G86+G95+G102+G113</f>
        <v>1015156189</v>
      </c>
      <c r="H64" s="71">
        <f t="shared" ref="H64:I64" si="10">H65+H75+H78+H81+H86+H95+H102+H113</f>
        <v>954185704.06000006</v>
      </c>
      <c r="I64" s="71">
        <f t="shared" si="10"/>
        <v>226569646.33000001</v>
      </c>
      <c r="J64" s="92" t="s">
        <v>19</v>
      </c>
    </row>
    <row r="65" spans="1:11" ht="14.25" customHeight="1">
      <c r="A65" s="69">
        <v>2</v>
      </c>
      <c r="B65" s="4">
        <v>2</v>
      </c>
      <c r="C65" s="75" t="s">
        <v>70</v>
      </c>
      <c r="D65" s="45" t="s">
        <v>19</v>
      </c>
      <c r="E65" s="45"/>
      <c r="F65" s="53" t="s">
        <v>29</v>
      </c>
      <c r="G65" s="17">
        <f>G66+G67+G68+G69+G70+G71+G72+G73+G74</f>
        <v>46988229</v>
      </c>
      <c r="H65" s="17">
        <f t="shared" ref="H65:I65" si="11">H66+H67+H68+H69+H70+H71+H72+H73+H74</f>
        <v>66693015.829999998</v>
      </c>
      <c r="I65" s="17">
        <f t="shared" si="11"/>
        <v>62214668.480000004</v>
      </c>
      <c r="J65" s="93"/>
    </row>
    <row r="66" spans="1:11">
      <c r="A66" s="48">
        <v>2</v>
      </c>
      <c r="B66" s="10">
        <v>1</v>
      </c>
      <c r="C66" s="43">
        <v>1</v>
      </c>
      <c r="D66" s="43">
        <v>1</v>
      </c>
      <c r="E66" s="43">
        <v>1</v>
      </c>
      <c r="F66" s="12" t="s">
        <v>82</v>
      </c>
      <c r="G66" s="18">
        <v>2920000</v>
      </c>
      <c r="H66" s="18">
        <v>1200000</v>
      </c>
      <c r="I66" s="18">
        <v>0</v>
      </c>
      <c r="J66" s="90"/>
    </row>
    <row r="67" spans="1:11">
      <c r="A67" s="48">
        <v>2</v>
      </c>
      <c r="B67" s="10">
        <v>1</v>
      </c>
      <c r="C67" s="43">
        <v>1</v>
      </c>
      <c r="D67" s="43">
        <v>2</v>
      </c>
      <c r="E67" s="43">
        <v>1</v>
      </c>
      <c r="F67" s="12" t="s">
        <v>83</v>
      </c>
      <c r="G67" s="18">
        <v>5573416</v>
      </c>
      <c r="H67" s="18">
        <v>4033024</v>
      </c>
      <c r="I67" s="18">
        <v>9773002.1899999995</v>
      </c>
      <c r="J67" s="90"/>
    </row>
    <row r="68" spans="1:11">
      <c r="A68" s="48">
        <v>2</v>
      </c>
      <c r="B68" s="10">
        <v>1</v>
      </c>
      <c r="C68" s="43">
        <v>1</v>
      </c>
      <c r="D68" s="43">
        <v>3</v>
      </c>
      <c r="E68" s="43">
        <v>1</v>
      </c>
      <c r="F68" s="12" t="s">
        <v>84</v>
      </c>
      <c r="G68" s="18">
        <v>12848637</v>
      </c>
      <c r="H68" s="18">
        <v>20739827.829999998</v>
      </c>
      <c r="I68" s="18">
        <v>15402411.01</v>
      </c>
      <c r="J68" s="13"/>
    </row>
    <row r="69" spans="1:11">
      <c r="A69" s="48">
        <v>2</v>
      </c>
      <c r="B69" s="10">
        <v>1</v>
      </c>
      <c r="C69" s="43">
        <v>1</v>
      </c>
      <c r="D69" s="43">
        <v>4</v>
      </c>
      <c r="E69" s="43">
        <v>1</v>
      </c>
      <c r="F69" s="42" t="s">
        <v>85</v>
      </c>
      <c r="G69" s="18">
        <v>855000</v>
      </c>
      <c r="H69" s="18">
        <v>864237</v>
      </c>
      <c r="I69" s="18">
        <v>13777.92</v>
      </c>
      <c r="J69" s="13"/>
    </row>
    <row r="70" spans="1:11">
      <c r="A70" s="48">
        <v>2</v>
      </c>
      <c r="B70" s="10">
        <v>1</v>
      </c>
      <c r="C70" s="43">
        <v>1</v>
      </c>
      <c r="D70" s="43">
        <v>5</v>
      </c>
      <c r="E70" s="43">
        <v>1</v>
      </c>
      <c r="F70" s="42" t="s">
        <v>27</v>
      </c>
      <c r="G70" s="18">
        <v>3111800</v>
      </c>
      <c r="H70" s="18">
        <v>4553700</v>
      </c>
      <c r="I70" s="18">
        <v>8055453.7199999997</v>
      </c>
      <c r="J70" s="13"/>
    </row>
    <row r="71" spans="1:11">
      <c r="A71" s="48">
        <v>2</v>
      </c>
      <c r="B71" s="10">
        <v>1</v>
      </c>
      <c r="C71" s="43">
        <v>1</v>
      </c>
      <c r="D71" s="43">
        <v>6</v>
      </c>
      <c r="E71" s="43">
        <v>1</v>
      </c>
      <c r="F71" s="12" t="s">
        <v>30</v>
      </c>
      <c r="G71" s="18">
        <v>21534376</v>
      </c>
      <c r="H71" s="18">
        <v>35115761</v>
      </c>
      <c r="I71" s="18">
        <v>28730577.640000001</v>
      </c>
      <c r="J71" s="13"/>
      <c r="K71" s="89"/>
    </row>
    <row r="72" spans="1:11">
      <c r="A72" s="48">
        <v>2</v>
      </c>
      <c r="B72" s="10">
        <v>1</v>
      </c>
      <c r="C72" s="43">
        <v>1</v>
      </c>
      <c r="D72" s="43">
        <v>6</v>
      </c>
      <c r="E72" s="8">
        <v>2</v>
      </c>
      <c r="F72" s="12" t="s">
        <v>86</v>
      </c>
      <c r="G72" s="18">
        <v>0</v>
      </c>
      <c r="H72" s="18">
        <v>0</v>
      </c>
      <c r="I72" s="18">
        <v>0</v>
      </c>
      <c r="J72" s="13"/>
    </row>
    <row r="73" spans="1:11">
      <c r="A73" s="48">
        <v>2</v>
      </c>
      <c r="B73" s="10">
        <v>2</v>
      </c>
      <c r="C73" s="43">
        <v>1</v>
      </c>
      <c r="D73" s="43">
        <v>7</v>
      </c>
      <c r="E73" s="43"/>
      <c r="F73" s="42" t="s">
        <v>31</v>
      </c>
      <c r="G73" s="18">
        <v>83000</v>
      </c>
      <c r="H73" s="18">
        <v>158165</v>
      </c>
      <c r="I73" s="18">
        <v>211145</v>
      </c>
      <c r="J73" s="14"/>
    </row>
    <row r="74" spans="1:11">
      <c r="A74" s="48">
        <v>2</v>
      </c>
      <c r="B74" s="4">
        <v>2</v>
      </c>
      <c r="C74" s="8">
        <v>1</v>
      </c>
      <c r="D74" s="43">
        <v>8</v>
      </c>
      <c r="E74" s="8"/>
      <c r="F74" s="42" t="s">
        <v>87</v>
      </c>
      <c r="G74" s="18">
        <v>62000</v>
      </c>
      <c r="H74" s="18">
        <v>28301</v>
      </c>
      <c r="I74" s="18">
        <v>28301</v>
      </c>
      <c r="J74" s="13"/>
    </row>
    <row r="75" spans="1:11">
      <c r="A75" s="48">
        <v>2</v>
      </c>
      <c r="B75" s="4">
        <v>2</v>
      </c>
      <c r="C75" s="8">
        <v>2</v>
      </c>
      <c r="D75" s="8" t="s">
        <v>28</v>
      </c>
      <c r="E75" s="8"/>
      <c r="F75" s="7" t="s">
        <v>32</v>
      </c>
      <c r="G75" s="17">
        <f>G76+G77</f>
        <v>11409145</v>
      </c>
      <c r="H75" s="17">
        <f t="shared" ref="H75:I75" si="12">H76+H77</f>
        <v>31513502</v>
      </c>
      <c r="I75" s="17">
        <f t="shared" si="12"/>
        <v>16597683.82</v>
      </c>
      <c r="J75" s="17"/>
    </row>
    <row r="76" spans="1:11" ht="12.75" customHeight="1">
      <c r="A76" s="48">
        <v>2</v>
      </c>
      <c r="B76" s="4">
        <v>2</v>
      </c>
      <c r="C76" s="11">
        <v>2</v>
      </c>
      <c r="D76" s="11">
        <v>1</v>
      </c>
      <c r="E76" s="11"/>
      <c r="F76" s="44" t="s">
        <v>33</v>
      </c>
      <c r="G76" s="18">
        <v>8309945</v>
      </c>
      <c r="H76" s="18">
        <v>16290824</v>
      </c>
      <c r="I76" s="18">
        <v>13189959.93</v>
      </c>
      <c r="J76" s="13"/>
    </row>
    <row r="77" spans="1:11" ht="12.75" customHeight="1">
      <c r="A77" s="48">
        <v>2</v>
      </c>
      <c r="B77" s="4">
        <v>2</v>
      </c>
      <c r="C77" s="11">
        <v>2</v>
      </c>
      <c r="D77" s="11">
        <v>2</v>
      </c>
      <c r="E77" s="11"/>
      <c r="F77" s="44" t="s">
        <v>88</v>
      </c>
      <c r="G77" s="18">
        <v>3099200</v>
      </c>
      <c r="H77" s="18">
        <v>15222678</v>
      </c>
      <c r="I77" s="18">
        <v>3407723.89</v>
      </c>
      <c r="J77" s="13"/>
    </row>
    <row r="78" spans="1:11" ht="12.75" customHeight="1">
      <c r="A78" s="69">
        <v>2</v>
      </c>
      <c r="B78" s="4">
        <v>2</v>
      </c>
      <c r="C78" s="8">
        <v>3</v>
      </c>
      <c r="D78" s="8"/>
      <c r="E78" s="8"/>
      <c r="F78" s="60" t="s">
        <v>151</v>
      </c>
      <c r="G78" s="17">
        <f>G79+G80</f>
        <v>27790291</v>
      </c>
      <c r="H78" s="17">
        <f t="shared" ref="H78:I78" si="13">H79+H80</f>
        <v>59270120.990000002</v>
      </c>
      <c r="I78" s="17">
        <f t="shared" si="13"/>
        <v>10453857.33</v>
      </c>
      <c r="J78" s="13"/>
    </row>
    <row r="79" spans="1:11" ht="12.75" customHeight="1">
      <c r="A79" s="48">
        <v>2</v>
      </c>
      <c r="B79" s="4">
        <v>2</v>
      </c>
      <c r="C79" s="11">
        <v>3</v>
      </c>
      <c r="D79" s="11">
        <v>1</v>
      </c>
      <c r="E79" s="11"/>
      <c r="F79" s="44" t="s">
        <v>152</v>
      </c>
      <c r="G79" s="18">
        <v>19662781</v>
      </c>
      <c r="H79" s="18">
        <v>47599296.990000002</v>
      </c>
      <c r="I79" s="18">
        <v>1264594.17</v>
      </c>
      <c r="J79" s="13"/>
    </row>
    <row r="80" spans="1:11" ht="12.75" customHeight="1">
      <c r="A80" s="48">
        <v>2</v>
      </c>
      <c r="B80" s="4">
        <v>2</v>
      </c>
      <c r="C80" s="11">
        <v>3</v>
      </c>
      <c r="D80" s="11">
        <v>2</v>
      </c>
      <c r="E80" s="11">
        <v>1</v>
      </c>
      <c r="F80" s="44" t="s">
        <v>153</v>
      </c>
      <c r="G80" s="18">
        <v>8127510</v>
      </c>
      <c r="H80" s="18">
        <v>11670824</v>
      </c>
      <c r="I80" s="18">
        <v>9189263.1600000001</v>
      </c>
      <c r="J80" s="13"/>
    </row>
    <row r="81" spans="1:10" ht="12.75" customHeight="1">
      <c r="A81" s="48">
        <v>2</v>
      </c>
      <c r="B81" s="4">
        <v>2</v>
      </c>
      <c r="C81" s="8">
        <v>4</v>
      </c>
      <c r="D81" s="8" t="s">
        <v>19</v>
      </c>
      <c r="E81" s="8"/>
      <c r="F81" s="60" t="s">
        <v>61</v>
      </c>
      <c r="G81" s="17">
        <f>G82+G83+G84+G85</f>
        <v>10906600</v>
      </c>
      <c r="H81" s="17">
        <f t="shared" ref="H81:I81" si="14">H82+H83+H84+H85</f>
        <v>11004345.48</v>
      </c>
      <c r="I81" s="17">
        <f t="shared" si="14"/>
        <v>8579991.3200000003</v>
      </c>
      <c r="J81" s="13"/>
    </row>
    <row r="82" spans="1:10" ht="12.75" customHeight="1">
      <c r="A82" s="48">
        <v>2</v>
      </c>
      <c r="B82" s="4">
        <v>2</v>
      </c>
      <c r="C82" s="11">
        <v>4</v>
      </c>
      <c r="D82" s="11">
        <v>1</v>
      </c>
      <c r="E82" s="11">
        <v>1</v>
      </c>
      <c r="F82" s="44" t="s">
        <v>60</v>
      </c>
      <c r="G82" s="18">
        <v>10133000</v>
      </c>
      <c r="H82" s="18">
        <v>10586181.48</v>
      </c>
      <c r="I82" s="18">
        <v>8248700.4400000004</v>
      </c>
      <c r="J82" s="13"/>
    </row>
    <row r="83" spans="1:10" ht="12.75" customHeight="1">
      <c r="A83" s="48">
        <v>2</v>
      </c>
      <c r="B83" s="4">
        <v>2</v>
      </c>
      <c r="C83" s="11">
        <v>4</v>
      </c>
      <c r="D83" s="11">
        <v>2</v>
      </c>
      <c r="E83" s="11">
        <v>1</v>
      </c>
      <c r="F83" s="44" t="s">
        <v>167</v>
      </c>
      <c r="G83" s="18">
        <v>310000</v>
      </c>
      <c r="H83" s="18">
        <v>182661</v>
      </c>
      <c r="I83" s="18">
        <v>279995.88</v>
      </c>
      <c r="J83" s="13"/>
    </row>
    <row r="84" spans="1:10" ht="12.75" customHeight="1">
      <c r="A84" s="48">
        <v>2</v>
      </c>
      <c r="B84" s="4">
        <v>2</v>
      </c>
      <c r="C84" s="11">
        <v>4</v>
      </c>
      <c r="D84" s="11">
        <v>3</v>
      </c>
      <c r="E84" s="11">
        <v>1</v>
      </c>
      <c r="F84" s="44" t="s">
        <v>201</v>
      </c>
      <c r="G84" s="18">
        <v>145600</v>
      </c>
      <c r="H84" s="18">
        <v>0</v>
      </c>
      <c r="I84" s="18">
        <v>0</v>
      </c>
      <c r="J84" s="13"/>
    </row>
    <row r="85" spans="1:10" ht="12.75" customHeight="1">
      <c r="A85" s="48">
        <v>2</v>
      </c>
      <c r="B85" s="4">
        <v>2</v>
      </c>
      <c r="C85" s="11">
        <v>4</v>
      </c>
      <c r="D85" s="11">
        <v>4</v>
      </c>
      <c r="E85" s="11">
        <v>1</v>
      </c>
      <c r="F85" s="44" t="s">
        <v>168</v>
      </c>
      <c r="G85" s="18">
        <v>318000</v>
      </c>
      <c r="H85" s="18">
        <v>235503</v>
      </c>
      <c r="I85" s="18">
        <v>51295</v>
      </c>
      <c r="J85" s="13"/>
    </row>
    <row r="86" spans="1:10" ht="12.75" customHeight="1">
      <c r="A86" s="69">
        <v>2</v>
      </c>
      <c r="B86" s="4">
        <v>2</v>
      </c>
      <c r="C86" s="8">
        <v>5</v>
      </c>
      <c r="D86" s="8" t="s">
        <v>19</v>
      </c>
      <c r="E86" s="8"/>
      <c r="F86" s="7" t="s">
        <v>89</v>
      </c>
      <c r="G86" s="17">
        <f>G87+G88+G89+G90+G91+G92+G93+G94</f>
        <v>24163441</v>
      </c>
      <c r="H86" s="17">
        <f t="shared" ref="H86:I86" si="15">H87+H88+H89+H90+H91+H92+H93+H94</f>
        <v>18095997</v>
      </c>
      <c r="I86" s="17">
        <f t="shared" si="15"/>
        <v>15565346.129999999</v>
      </c>
      <c r="J86" s="13"/>
    </row>
    <row r="87" spans="1:10" ht="12.75" customHeight="1">
      <c r="A87" s="48">
        <v>2</v>
      </c>
      <c r="B87" s="4">
        <v>2</v>
      </c>
      <c r="C87" s="11">
        <v>5</v>
      </c>
      <c r="D87" s="11">
        <v>1</v>
      </c>
      <c r="E87" s="11"/>
      <c r="F87" s="12" t="s">
        <v>90</v>
      </c>
      <c r="G87" s="18">
        <v>5163441</v>
      </c>
      <c r="H87" s="18">
        <v>12910811</v>
      </c>
      <c r="I87" s="18">
        <v>10247456.48</v>
      </c>
      <c r="J87" s="13"/>
    </row>
    <row r="88" spans="1:10" ht="12.75" customHeight="1">
      <c r="A88" s="48">
        <v>2</v>
      </c>
      <c r="B88" s="4">
        <v>2</v>
      </c>
      <c r="C88" s="11">
        <v>5</v>
      </c>
      <c r="D88" s="11">
        <v>3</v>
      </c>
      <c r="E88" s="11">
        <v>1</v>
      </c>
      <c r="F88" s="12" t="s">
        <v>169</v>
      </c>
      <c r="G88" s="18">
        <v>1000000</v>
      </c>
      <c r="H88" s="18">
        <v>0</v>
      </c>
      <c r="I88" s="18">
        <v>0</v>
      </c>
      <c r="J88" s="13"/>
    </row>
    <row r="89" spans="1:10" ht="12.75" customHeight="1">
      <c r="A89" s="48">
        <v>2</v>
      </c>
      <c r="B89" s="4">
        <v>2</v>
      </c>
      <c r="C89" s="11">
        <v>5</v>
      </c>
      <c r="D89" s="11">
        <v>3</v>
      </c>
      <c r="E89" s="11">
        <v>2</v>
      </c>
      <c r="F89" s="12" t="s">
        <v>255</v>
      </c>
      <c r="G89" s="18">
        <v>0</v>
      </c>
      <c r="H89" s="18">
        <v>305001</v>
      </c>
      <c r="I89" s="18">
        <v>0</v>
      </c>
      <c r="J89" s="13"/>
    </row>
    <row r="90" spans="1:10" ht="12.75" customHeight="1">
      <c r="A90" s="48">
        <v>2</v>
      </c>
      <c r="B90" s="4">
        <v>2</v>
      </c>
      <c r="C90" s="11">
        <v>5</v>
      </c>
      <c r="D90" s="11">
        <v>3</v>
      </c>
      <c r="E90" s="11">
        <v>3</v>
      </c>
      <c r="F90" s="12" t="s">
        <v>185</v>
      </c>
      <c r="G90" s="18">
        <v>0</v>
      </c>
      <c r="H90" s="18">
        <v>111002</v>
      </c>
      <c r="I90" s="18">
        <v>34007.599999999999</v>
      </c>
      <c r="J90" s="13"/>
    </row>
    <row r="91" spans="1:10" ht="12.75" customHeight="1">
      <c r="A91" s="48">
        <v>2</v>
      </c>
      <c r="B91" s="4">
        <v>2</v>
      </c>
      <c r="C91" s="11">
        <v>5</v>
      </c>
      <c r="D91" s="11">
        <v>3</v>
      </c>
      <c r="E91" s="11">
        <v>4</v>
      </c>
      <c r="F91" s="12" t="s">
        <v>145</v>
      </c>
      <c r="G91" s="18">
        <v>1500000</v>
      </c>
      <c r="H91" s="18">
        <v>1144800</v>
      </c>
      <c r="I91" s="18">
        <v>558599.87</v>
      </c>
      <c r="J91" s="13"/>
    </row>
    <row r="92" spans="1:10" ht="12.75" customHeight="1">
      <c r="A92" s="48">
        <v>2</v>
      </c>
      <c r="B92" s="4">
        <v>2</v>
      </c>
      <c r="C92" s="11">
        <v>5</v>
      </c>
      <c r="D92" s="11">
        <v>4</v>
      </c>
      <c r="E92" s="11"/>
      <c r="F92" s="42" t="s">
        <v>183</v>
      </c>
      <c r="G92" s="18">
        <v>0</v>
      </c>
      <c r="H92" s="18">
        <v>1364853</v>
      </c>
      <c r="I92" s="18">
        <v>2354556.8199999998</v>
      </c>
      <c r="J92" s="13"/>
    </row>
    <row r="93" spans="1:10" ht="12.75" customHeight="1">
      <c r="A93" s="48">
        <v>2</v>
      </c>
      <c r="B93" s="4">
        <v>2</v>
      </c>
      <c r="C93" s="11">
        <v>5</v>
      </c>
      <c r="D93" s="11">
        <v>6</v>
      </c>
      <c r="E93" s="11"/>
      <c r="F93" s="42" t="s">
        <v>211</v>
      </c>
      <c r="G93" s="18">
        <v>0</v>
      </c>
      <c r="H93" s="18">
        <v>821300</v>
      </c>
      <c r="I93" s="18">
        <v>895561</v>
      </c>
      <c r="J93" s="13"/>
    </row>
    <row r="94" spans="1:10" ht="12.75" customHeight="1">
      <c r="A94" s="48">
        <v>2</v>
      </c>
      <c r="B94" s="4">
        <v>2</v>
      </c>
      <c r="C94" s="11">
        <v>5</v>
      </c>
      <c r="D94" s="11">
        <v>8</v>
      </c>
      <c r="E94" s="11"/>
      <c r="F94" s="12" t="s">
        <v>34</v>
      </c>
      <c r="G94" s="18">
        <v>16500000</v>
      </c>
      <c r="H94" s="18">
        <v>1438230</v>
      </c>
      <c r="I94" s="18">
        <v>1475164.36</v>
      </c>
      <c r="J94" s="13"/>
    </row>
    <row r="95" spans="1:10" ht="12.75" customHeight="1">
      <c r="A95" s="69">
        <v>2</v>
      </c>
      <c r="B95" s="4">
        <v>2</v>
      </c>
      <c r="C95" s="8">
        <v>6</v>
      </c>
      <c r="D95" s="8" t="s">
        <v>19</v>
      </c>
      <c r="E95" s="8"/>
      <c r="F95" s="7" t="s">
        <v>35</v>
      </c>
      <c r="G95" s="17">
        <f>G96+G97+G98+G99+G100+G101</f>
        <v>7951100</v>
      </c>
      <c r="H95" s="17">
        <f t="shared" ref="H95:I95" si="16">H96+H97+H98+H99+H100+H101</f>
        <v>10505760.6</v>
      </c>
      <c r="I95" s="17">
        <f t="shared" si="16"/>
        <v>9332918.1500000004</v>
      </c>
      <c r="J95" s="17"/>
    </row>
    <row r="96" spans="1:10" ht="12.75" customHeight="1">
      <c r="A96" s="48">
        <v>2</v>
      </c>
      <c r="B96" s="4">
        <v>2</v>
      </c>
      <c r="C96" s="11">
        <v>6</v>
      </c>
      <c r="D96" s="11">
        <v>1</v>
      </c>
      <c r="E96" s="11"/>
      <c r="F96" s="12" t="s">
        <v>91</v>
      </c>
      <c r="G96" s="18">
        <v>2100000</v>
      </c>
      <c r="H96" s="18">
        <v>500000</v>
      </c>
      <c r="I96" s="18">
        <v>348104.04</v>
      </c>
      <c r="J96" s="17"/>
    </row>
    <row r="97" spans="1:10" ht="12.75" customHeight="1">
      <c r="A97" s="48">
        <v>2</v>
      </c>
      <c r="B97" s="4">
        <v>2</v>
      </c>
      <c r="C97" s="11">
        <v>6</v>
      </c>
      <c r="D97" s="11">
        <v>2</v>
      </c>
      <c r="E97" s="11"/>
      <c r="F97" s="12" t="s">
        <v>36</v>
      </c>
      <c r="G97" s="18">
        <v>3251100</v>
      </c>
      <c r="H97" s="18">
        <v>6677577.5999999996</v>
      </c>
      <c r="I97" s="18">
        <v>6478381.6299999999</v>
      </c>
      <c r="J97" s="13"/>
    </row>
    <row r="98" spans="1:10" ht="12.75" customHeight="1">
      <c r="A98" s="48">
        <v>2</v>
      </c>
      <c r="B98" s="4">
        <v>2</v>
      </c>
      <c r="C98" s="11">
        <v>6</v>
      </c>
      <c r="D98" s="11">
        <v>3</v>
      </c>
      <c r="E98" s="11"/>
      <c r="F98" s="12" t="s">
        <v>37</v>
      </c>
      <c r="G98" s="18">
        <v>2600000</v>
      </c>
      <c r="H98" s="18">
        <v>3145483</v>
      </c>
      <c r="I98" s="18">
        <v>2506432.48</v>
      </c>
      <c r="J98" s="13"/>
    </row>
    <row r="99" spans="1:10" ht="12.75" customHeight="1">
      <c r="A99" s="48">
        <v>2</v>
      </c>
      <c r="B99" s="4">
        <v>2</v>
      </c>
      <c r="C99" s="11">
        <v>6</v>
      </c>
      <c r="D99" s="11">
        <v>5</v>
      </c>
      <c r="E99" s="11">
        <v>1</v>
      </c>
      <c r="F99" s="42" t="s">
        <v>234</v>
      </c>
      <c r="G99" s="18">
        <v>0</v>
      </c>
      <c r="H99" s="18">
        <v>0</v>
      </c>
      <c r="I99" s="18">
        <v>0</v>
      </c>
      <c r="J99" s="13"/>
    </row>
    <row r="100" spans="1:10" ht="12.75" customHeight="1">
      <c r="A100" s="48">
        <v>2</v>
      </c>
      <c r="B100" s="4">
        <v>2</v>
      </c>
      <c r="C100" s="11">
        <v>6</v>
      </c>
      <c r="D100" s="11">
        <v>6</v>
      </c>
      <c r="E100" s="11">
        <v>1</v>
      </c>
      <c r="F100" s="42" t="s">
        <v>235</v>
      </c>
      <c r="G100" s="18">
        <v>0</v>
      </c>
      <c r="H100" s="18">
        <v>4000</v>
      </c>
      <c r="I100" s="18">
        <v>0</v>
      </c>
      <c r="J100" s="13"/>
    </row>
    <row r="101" spans="1:10" ht="12.75" customHeight="1">
      <c r="A101" s="48">
        <v>2</v>
      </c>
      <c r="B101" s="4">
        <v>2</v>
      </c>
      <c r="C101" s="11">
        <v>6</v>
      </c>
      <c r="D101" s="11">
        <v>9</v>
      </c>
      <c r="E101" s="11">
        <v>1</v>
      </c>
      <c r="F101" s="42" t="s">
        <v>236</v>
      </c>
      <c r="G101" s="18">
        <v>0</v>
      </c>
      <c r="H101" s="18">
        <v>178700</v>
      </c>
      <c r="I101" s="18">
        <v>0</v>
      </c>
      <c r="J101" s="13"/>
    </row>
    <row r="102" spans="1:10" ht="12.75" customHeight="1">
      <c r="A102" s="69">
        <v>2</v>
      </c>
      <c r="B102" s="4">
        <v>2</v>
      </c>
      <c r="C102" s="8">
        <v>7</v>
      </c>
      <c r="D102" s="11" t="s">
        <v>28</v>
      </c>
      <c r="E102" s="11"/>
      <c r="F102" s="7" t="s">
        <v>38</v>
      </c>
      <c r="G102" s="17">
        <f>G103+G104+G105+G106+G107+G108+G109+G110+G111+G112</f>
        <v>48139474</v>
      </c>
      <c r="H102" s="17">
        <f t="shared" ref="H102:I102" si="17">H103+H104+H105+H106+H107+H108+H109+H110+H111+H112</f>
        <v>49611908</v>
      </c>
      <c r="I102" s="17">
        <f t="shared" si="17"/>
        <v>9407401.6600000001</v>
      </c>
      <c r="J102" s="17"/>
    </row>
    <row r="103" spans="1:10" ht="12.75" customHeight="1">
      <c r="A103" s="48">
        <v>2</v>
      </c>
      <c r="B103" s="4">
        <v>2</v>
      </c>
      <c r="C103" s="11">
        <v>7</v>
      </c>
      <c r="D103" s="11">
        <v>1</v>
      </c>
      <c r="E103" s="11">
        <v>1</v>
      </c>
      <c r="F103" s="12" t="s">
        <v>92</v>
      </c>
      <c r="G103" s="18">
        <v>8988624</v>
      </c>
      <c r="H103" s="18">
        <v>4034777</v>
      </c>
      <c r="I103" s="18">
        <v>110000</v>
      </c>
      <c r="J103" s="13"/>
    </row>
    <row r="104" spans="1:10" ht="12.75" customHeight="1">
      <c r="A104" s="48">
        <v>2</v>
      </c>
      <c r="B104" s="4">
        <v>2</v>
      </c>
      <c r="C104" s="11">
        <v>7</v>
      </c>
      <c r="D104" s="11">
        <v>1</v>
      </c>
      <c r="E104" s="11">
        <v>2</v>
      </c>
      <c r="F104" s="42" t="s">
        <v>160</v>
      </c>
      <c r="G104" s="18">
        <v>200000</v>
      </c>
      <c r="H104" s="18">
        <v>1789644</v>
      </c>
      <c r="I104" s="18">
        <v>1807066.51</v>
      </c>
      <c r="J104" s="13"/>
    </row>
    <row r="105" spans="1:10" ht="12.75" customHeight="1">
      <c r="A105" s="48">
        <v>2</v>
      </c>
      <c r="B105" s="4">
        <v>2</v>
      </c>
      <c r="C105" s="11">
        <v>7</v>
      </c>
      <c r="D105" s="11">
        <v>1</v>
      </c>
      <c r="E105" s="11">
        <v>5</v>
      </c>
      <c r="F105" s="42" t="s">
        <v>212</v>
      </c>
      <c r="G105" s="18">
        <v>25000000</v>
      </c>
      <c r="H105" s="18">
        <v>25000000</v>
      </c>
      <c r="I105" s="18">
        <v>0</v>
      </c>
      <c r="J105" s="13"/>
    </row>
    <row r="106" spans="1:10" ht="12.75" customHeight="1">
      <c r="A106" s="48">
        <v>2</v>
      </c>
      <c r="B106" s="4">
        <v>2</v>
      </c>
      <c r="C106" s="11">
        <v>7</v>
      </c>
      <c r="D106" s="11">
        <v>1</v>
      </c>
      <c r="E106" s="11">
        <v>6</v>
      </c>
      <c r="F106" s="42" t="s">
        <v>150</v>
      </c>
      <c r="G106" s="18">
        <v>5050850</v>
      </c>
      <c r="H106" s="18">
        <v>5311696</v>
      </c>
      <c r="I106" s="18">
        <v>111344.8</v>
      </c>
      <c r="J106" s="13"/>
    </row>
    <row r="107" spans="1:10" ht="12.75" customHeight="1">
      <c r="A107" s="48">
        <v>2</v>
      </c>
      <c r="B107" s="4">
        <v>2</v>
      </c>
      <c r="C107" s="11">
        <v>7</v>
      </c>
      <c r="D107" s="11">
        <v>1</v>
      </c>
      <c r="E107" s="11">
        <v>7</v>
      </c>
      <c r="F107" s="42" t="s">
        <v>213</v>
      </c>
      <c r="G107" s="18">
        <v>5250000</v>
      </c>
      <c r="H107" s="18">
        <v>5010000</v>
      </c>
      <c r="I107" s="18">
        <v>0</v>
      </c>
      <c r="J107" s="13"/>
    </row>
    <row r="108" spans="1:10" ht="12.75" customHeight="1">
      <c r="A108" s="48">
        <v>2</v>
      </c>
      <c r="B108" s="4">
        <v>2</v>
      </c>
      <c r="C108" s="11">
        <v>7</v>
      </c>
      <c r="D108" s="11">
        <v>2</v>
      </c>
      <c r="E108" s="11">
        <v>1</v>
      </c>
      <c r="F108" s="42" t="s">
        <v>165</v>
      </c>
      <c r="G108" s="18">
        <v>50000</v>
      </c>
      <c r="H108" s="18">
        <v>787479</v>
      </c>
      <c r="I108" s="18">
        <v>433668.95</v>
      </c>
      <c r="J108" s="13"/>
    </row>
    <row r="109" spans="1:10" ht="12.75" customHeight="1">
      <c r="A109" s="48">
        <v>2</v>
      </c>
      <c r="B109" s="4">
        <v>2</v>
      </c>
      <c r="C109" s="11">
        <v>7</v>
      </c>
      <c r="D109" s="11">
        <v>2</v>
      </c>
      <c r="E109" s="11">
        <v>2</v>
      </c>
      <c r="F109" s="42" t="s">
        <v>237</v>
      </c>
      <c r="G109" s="18">
        <v>0</v>
      </c>
      <c r="H109" s="18">
        <v>575826</v>
      </c>
      <c r="I109" s="18">
        <v>229899.48</v>
      </c>
      <c r="J109" s="13"/>
    </row>
    <row r="110" spans="1:10" ht="12.75" customHeight="1">
      <c r="A110" s="48">
        <v>2</v>
      </c>
      <c r="B110" s="4">
        <v>2</v>
      </c>
      <c r="C110" s="11">
        <v>7</v>
      </c>
      <c r="D110" s="11">
        <v>2</v>
      </c>
      <c r="E110" s="11">
        <v>4</v>
      </c>
      <c r="F110" s="42" t="s">
        <v>238</v>
      </c>
      <c r="G110" s="18">
        <v>0</v>
      </c>
      <c r="H110" s="18">
        <v>97280</v>
      </c>
      <c r="I110" s="18">
        <v>23143.13</v>
      </c>
      <c r="J110" s="13"/>
    </row>
    <row r="111" spans="1:10" ht="12.75" customHeight="1">
      <c r="A111" s="48">
        <v>2</v>
      </c>
      <c r="B111" s="4">
        <v>2</v>
      </c>
      <c r="C111" s="11">
        <v>7</v>
      </c>
      <c r="D111" s="11">
        <v>2</v>
      </c>
      <c r="E111" s="11">
        <v>5</v>
      </c>
      <c r="F111" s="42" t="s">
        <v>186</v>
      </c>
      <c r="G111" s="18">
        <v>0</v>
      </c>
      <c r="H111" s="18">
        <v>134397</v>
      </c>
      <c r="I111" s="18">
        <v>120895.48</v>
      </c>
      <c r="J111" s="13"/>
    </row>
    <row r="112" spans="1:10" ht="12.75" customHeight="1">
      <c r="A112" s="48">
        <v>2</v>
      </c>
      <c r="B112" s="4">
        <v>2</v>
      </c>
      <c r="C112" s="11">
        <v>7</v>
      </c>
      <c r="D112" s="11">
        <v>2</v>
      </c>
      <c r="E112" s="11">
        <v>6</v>
      </c>
      <c r="F112" s="42" t="s">
        <v>93</v>
      </c>
      <c r="G112" s="18">
        <v>3600000</v>
      </c>
      <c r="H112" s="18">
        <v>6870809</v>
      </c>
      <c r="I112" s="18">
        <v>6571383.3099999996</v>
      </c>
      <c r="J112" s="13"/>
    </row>
    <row r="113" spans="1:10" ht="12.75" customHeight="1">
      <c r="A113" s="69">
        <v>2</v>
      </c>
      <c r="B113" s="4">
        <v>2</v>
      </c>
      <c r="C113" s="8">
        <v>8</v>
      </c>
      <c r="D113" s="11" t="s">
        <v>19</v>
      </c>
      <c r="E113" s="11"/>
      <c r="F113" s="7" t="s">
        <v>190</v>
      </c>
      <c r="G113" s="17">
        <f>G114+G115+G116+G117+G118+G119+G120+G121+G122+G123+G124+G125+G126+G127+G128+G129+G130+G131+G132+G133</f>
        <v>837807909</v>
      </c>
      <c r="H113" s="17">
        <f t="shared" ref="H113:I113" si="18">H114+H115+H116+H117+H118+H119+H120+H121+H122+H123+H124+H125+H126+H127+H128+H129+H130+H131+H132+H133</f>
        <v>707491054.16000009</v>
      </c>
      <c r="I113" s="17">
        <f t="shared" si="18"/>
        <v>94417779.439999998</v>
      </c>
      <c r="J113" s="17"/>
    </row>
    <row r="114" spans="1:10" ht="12.75" customHeight="1">
      <c r="A114" s="48">
        <v>2</v>
      </c>
      <c r="B114" s="10">
        <v>2</v>
      </c>
      <c r="C114" s="43">
        <v>8</v>
      </c>
      <c r="D114" s="43">
        <v>1</v>
      </c>
      <c r="E114" s="43"/>
      <c r="F114" s="12" t="s">
        <v>94</v>
      </c>
      <c r="G114" s="18">
        <v>1211415</v>
      </c>
      <c r="H114" s="18">
        <v>121290</v>
      </c>
      <c r="I114" s="17">
        <v>0</v>
      </c>
      <c r="J114" s="14"/>
    </row>
    <row r="115" spans="1:10" ht="12.75" customHeight="1">
      <c r="A115" s="48">
        <v>2</v>
      </c>
      <c r="B115" s="10">
        <v>2</v>
      </c>
      <c r="C115" s="43">
        <v>8</v>
      </c>
      <c r="D115" s="43">
        <v>2</v>
      </c>
      <c r="E115" s="43"/>
      <c r="F115" s="12" t="s">
        <v>95</v>
      </c>
      <c r="G115" s="18">
        <v>892724</v>
      </c>
      <c r="H115" s="18">
        <v>1113695</v>
      </c>
      <c r="I115" s="18">
        <v>68352.039999999994</v>
      </c>
      <c r="J115" s="14"/>
    </row>
    <row r="116" spans="1:10" ht="12.75" customHeight="1">
      <c r="A116" s="48">
        <v>2</v>
      </c>
      <c r="B116" s="10">
        <v>2</v>
      </c>
      <c r="C116" s="43">
        <v>8</v>
      </c>
      <c r="D116" s="43">
        <v>3</v>
      </c>
      <c r="E116" s="43"/>
      <c r="F116" s="42" t="s">
        <v>192</v>
      </c>
      <c r="G116" s="17">
        <v>0</v>
      </c>
      <c r="H116" s="18">
        <v>20</v>
      </c>
      <c r="I116" s="17">
        <v>0</v>
      </c>
      <c r="J116" s="14"/>
    </row>
    <row r="117" spans="1:10" ht="12.75" customHeight="1">
      <c r="A117" s="48">
        <v>2</v>
      </c>
      <c r="B117" s="10">
        <v>2</v>
      </c>
      <c r="C117" s="43">
        <v>8</v>
      </c>
      <c r="D117" s="43">
        <v>4</v>
      </c>
      <c r="E117" s="43">
        <v>1</v>
      </c>
      <c r="F117" s="42" t="s">
        <v>202</v>
      </c>
      <c r="G117" s="18">
        <v>20000</v>
      </c>
      <c r="H117" s="18">
        <v>7020</v>
      </c>
      <c r="I117" s="18">
        <v>7000</v>
      </c>
      <c r="J117" s="14"/>
    </row>
    <row r="118" spans="1:10" ht="12.75" customHeight="1">
      <c r="A118" s="48">
        <v>2</v>
      </c>
      <c r="B118" s="10">
        <v>2</v>
      </c>
      <c r="C118" s="43">
        <v>8</v>
      </c>
      <c r="D118" s="43">
        <v>5</v>
      </c>
      <c r="E118" s="43">
        <v>1</v>
      </c>
      <c r="F118" s="12" t="s">
        <v>96</v>
      </c>
      <c r="G118" s="18">
        <v>105000</v>
      </c>
      <c r="H118" s="18">
        <v>252340</v>
      </c>
      <c r="I118" s="18">
        <v>262201.2</v>
      </c>
      <c r="J118" s="13"/>
    </row>
    <row r="119" spans="1:10" ht="12.75" customHeight="1">
      <c r="A119" s="48">
        <v>2</v>
      </c>
      <c r="B119" s="10">
        <v>2</v>
      </c>
      <c r="C119" s="43">
        <v>8</v>
      </c>
      <c r="D119" s="43">
        <v>5</v>
      </c>
      <c r="E119" s="43">
        <v>2</v>
      </c>
      <c r="F119" s="12" t="s">
        <v>97</v>
      </c>
      <c r="G119" s="18">
        <v>0</v>
      </c>
      <c r="H119" s="18">
        <v>20</v>
      </c>
      <c r="I119" s="18">
        <v>0</v>
      </c>
      <c r="J119" s="13"/>
    </row>
    <row r="120" spans="1:10" ht="12.75" customHeight="1">
      <c r="A120" s="48">
        <v>2</v>
      </c>
      <c r="B120" s="10">
        <v>2</v>
      </c>
      <c r="C120" s="43">
        <v>8</v>
      </c>
      <c r="D120" s="43">
        <v>5</v>
      </c>
      <c r="E120" s="43">
        <v>3</v>
      </c>
      <c r="F120" s="12" t="s">
        <v>98</v>
      </c>
      <c r="G120" s="18">
        <v>5283200</v>
      </c>
      <c r="H120" s="18">
        <v>5775401</v>
      </c>
      <c r="I120" s="18">
        <v>608924.4</v>
      </c>
      <c r="J120" s="13"/>
    </row>
    <row r="121" spans="1:10" ht="12.75" customHeight="1">
      <c r="A121" s="48">
        <v>2</v>
      </c>
      <c r="B121" s="10">
        <v>2</v>
      </c>
      <c r="C121" s="43">
        <v>8</v>
      </c>
      <c r="D121" s="43">
        <v>6</v>
      </c>
      <c r="E121" s="43">
        <v>1</v>
      </c>
      <c r="F121" s="12" t="s">
        <v>99</v>
      </c>
      <c r="G121" s="18">
        <v>5000000</v>
      </c>
      <c r="H121" s="18">
        <v>16668115.4</v>
      </c>
      <c r="I121" s="18">
        <v>8713078.6199999992</v>
      </c>
      <c r="J121" s="13"/>
    </row>
    <row r="122" spans="1:10" ht="12.75" customHeight="1">
      <c r="A122" s="48">
        <v>2</v>
      </c>
      <c r="B122" s="10">
        <v>2</v>
      </c>
      <c r="C122" s="43">
        <v>8</v>
      </c>
      <c r="D122" s="43">
        <v>6</v>
      </c>
      <c r="E122" s="43">
        <v>2</v>
      </c>
      <c r="F122" s="12" t="s">
        <v>100</v>
      </c>
      <c r="G122" s="18">
        <v>70000</v>
      </c>
      <c r="H122" s="18">
        <v>250529.2</v>
      </c>
      <c r="I122" s="18">
        <v>2904150.86</v>
      </c>
      <c r="J122" s="13"/>
    </row>
    <row r="123" spans="1:10" ht="12.75" customHeight="1">
      <c r="A123" s="48">
        <v>2</v>
      </c>
      <c r="B123" s="10">
        <v>2</v>
      </c>
      <c r="C123" s="43">
        <v>8</v>
      </c>
      <c r="D123" s="43">
        <v>6</v>
      </c>
      <c r="E123" s="43">
        <v>3</v>
      </c>
      <c r="F123" s="12" t="s">
        <v>101</v>
      </c>
      <c r="G123" s="18">
        <v>0</v>
      </c>
      <c r="H123" s="18">
        <v>20</v>
      </c>
      <c r="I123" s="18">
        <v>0</v>
      </c>
      <c r="J123" s="13"/>
    </row>
    <row r="124" spans="1:10" ht="12.75" customHeight="1">
      <c r="A124" s="48">
        <v>2</v>
      </c>
      <c r="B124" s="10">
        <v>2</v>
      </c>
      <c r="C124" s="43">
        <v>8</v>
      </c>
      <c r="D124" s="43">
        <v>6</v>
      </c>
      <c r="E124" s="43">
        <v>4</v>
      </c>
      <c r="F124" s="12" t="s">
        <v>102</v>
      </c>
      <c r="G124" s="18">
        <v>0</v>
      </c>
      <c r="H124" s="18">
        <v>506020</v>
      </c>
      <c r="I124" s="18">
        <v>1093850</v>
      </c>
      <c r="J124" s="13"/>
    </row>
    <row r="125" spans="1:10" ht="12.75" customHeight="1">
      <c r="A125" s="48">
        <v>2</v>
      </c>
      <c r="B125" s="10">
        <v>2</v>
      </c>
      <c r="C125" s="43">
        <v>8</v>
      </c>
      <c r="D125" s="43">
        <v>7</v>
      </c>
      <c r="E125" s="43">
        <v>1</v>
      </c>
      <c r="F125" s="12" t="s">
        <v>162</v>
      </c>
      <c r="G125" s="18">
        <v>74254330</v>
      </c>
      <c r="H125" s="18">
        <v>54082868.729999997</v>
      </c>
      <c r="I125" s="18">
        <v>7272858.5999999996</v>
      </c>
      <c r="J125" s="13"/>
    </row>
    <row r="126" spans="1:10" ht="12.75" customHeight="1">
      <c r="A126" s="48">
        <v>2</v>
      </c>
      <c r="B126" s="10">
        <v>2</v>
      </c>
      <c r="C126" s="43">
        <v>8</v>
      </c>
      <c r="D126" s="43">
        <v>7</v>
      </c>
      <c r="E126" s="43">
        <v>2</v>
      </c>
      <c r="F126" s="12" t="s">
        <v>103</v>
      </c>
      <c r="G126" s="18">
        <v>5000</v>
      </c>
      <c r="H126" s="18">
        <v>328595</v>
      </c>
      <c r="I126" s="18">
        <v>2989890.95</v>
      </c>
      <c r="J126" s="13"/>
    </row>
    <row r="127" spans="1:10" ht="12.75" customHeight="1">
      <c r="A127" s="48">
        <v>2</v>
      </c>
      <c r="B127" s="10">
        <v>2</v>
      </c>
      <c r="C127" s="43">
        <v>8</v>
      </c>
      <c r="D127" s="43">
        <v>7</v>
      </c>
      <c r="E127" s="43">
        <v>3</v>
      </c>
      <c r="F127" s="12" t="s">
        <v>104</v>
      </c>
      <c r="G127" s="18">
        <v>0</v>
      </c>
      <c r="H127" s="18">
        <v>1182122.1599999999</v>
      </c>
      <c r="I127" s="18">
        <v>0</v>
      </c>
      <c r="J127" s="13"/>
    </row>
    <row r="128" spans="1:10" ht="12.75" customHeight="1">
      <c r="A128" s="48">
        <v>2</v>
      </c>
      <c r="B128" s="10">
        <v>2</v>
      </c>
      <c r="C128" s="43">
        <v>8</v>
      </c>
      <c r="D128" s="43">
        <v>7</v>
      </c>
      <c r="E128" s="43">
        <v>4</v>
      </c>
      <c r="F128" s="12" t="s">
        <v>105</v>
      </c>
      <c r="G128" s="18">
        <v>330700000</v>
      </c>
      <c r="H128" s="18">
        <v>332299909.00999999</v>
      </c>
      <c r="I128" s="18">
        <v>827215.25</v>
      </c>
      <c r="J128" s="13"/>
    </row>
    <row r="129" spans="1:11" ht="12.75" customHeight="1">
      <c r="A129" s="48">
        <v>2</v>
      </c>
      <c r="B129" s="10">
        <v>2</v>
      </c>
      <c r="C129" s="43">
        <v>8</v>
      </c>
      <c r="D129" s="43">
        <v>7</v>
      </c>
      <c r="E129" s="43">
        <v>5</v>
      </c>
      <c r="F129" s="42" t="s">
        <v>203</v>
      </c>
      <c r="G129" s="18">
        <v>418562</v>
      </c>
      <c r="H129" s="18">
        <v>1131564</v>
      </c>
      <c r="I129" s="18">
        <v>767393.64</v>
      </c>
      <c r="J129" s="13"/>
    </row>
    <row r="130" spans="1:11" ht="12.75" customHeight="1">
      <c r="A130" s="48">
        <v>2</v>
      </c>
      <c r="B130" s="10">
        <v>2</v>
      </c>
      <c r="C130" s="43">
        <v>8</v>
      </c>
      <c r="D130" s="43">
        <v>7</v>
      </c>
      <c r="E130" s="43">
        <v>6</v>
      </c>
      <c r="F130" s="12" t="s">
        <v>106</v>
      </c>
      <c r="G130" s="18">
        <v>419847678</v>
      </c>
      <c r="H130" s="18">
        <v>292134379.66000003</v>
      </c>
      <c r="I130" s="18">
        <v>68797924.730000004</v>
      </c>
      <c r="J130" s="13"/>
    </row>
    <row r="131" spans="1:11" ht="12.75" customHeight="1">
      <c r="A131" s="48">
        <v>2</v>
      </c>
      <c r="B131" s="10">
        <v>2</v>
      </c>
      <c r="C131" s="43">
        <v>8</v>
      </c>
      <c r="D131" s="43">
        <v>8</v>
      </c>
      <c r="E131" s="43">
        <v>1</v>
      </c>
      <c r="F131" s="42" t="s">
        <v>174</v>
      </c>
      <c r="G131" s="18">
        <v>0</v>
      </c>
      <c r="H131" s="18">
        <v>1637105</v>
      </c>
      <c r="I131" s="18">
        <v>101394.96</v>
      </c>
      <c r="J131" s="13"/>
    </row>
    <row r="132" spans="1:11" ht="12.75" customHeight="1">
      <c r="A132" s="48">
        <v>2</v>
      </c>
      <c r="B132" s="10">
        <v>2</v>
      </c>
      <c r="C132" s="43">
        <v>8</v>
      </c>
      <c r="D132" s="43">
        <v>8</v>
      </c>
      <c r="E132" s="43">
        <v>2</v>
      </c>
      <c r="F132" s="42" t="s">
        <v>240</v>
      </c>
      <c r="G132" s="18">
        <v>0</v>
      </c>
      <c r="H132" s="18">
        <v>20</v>
      </c>
      <c r="I132" s="18">
        <v>3544.19</v>
      </c>
      <c r="J132" s="13"/>
      <c r="K132" s="89"/>
    </row>
    <row r="133" spans="1:11" ht="12.75" customHeight="1">
      <c r="A133" s="48">
        <v>2</v>
      </c>
      <c r="B133" s="10">
        <v>2</v>
      </c>
      <c r="C133" s="43">
        <v>8</v>
      </c>
      <c r="D133" s="43">
        <v>8</v>
      </c>
      <c r="E133" s="43">
        <v>3</v>
      </c>
      <c r="F133" s="42" t="s">
        <v>239</v>
      </c>
      <c r="G133" s="18">
        <v>0</v>
      </c>
      <c r="H133" s="18">
        <v>20</v>
      </c>
      <c r="I133" s="18">
        <v>0</v>
      </c>
      <c r="J133" s="13"/>
    </row>
    <row r="134" spans="1:11" ht="12.75" customHeight="1">
      <c r="A134" s="48"/>
      <c r="B134" s="4"/>
      <c r="C134" s="11"/>
      <c r="D134" s="11"/>
      <c r="E134" s="11"/>
      <c r="F134" s="12"/>
      <c r="G134" s="18"/>
      <c r="H134" s="18"/>
      <c r="I134" s="18"/>
      <c r="J134" s="13"/>
    </row>
    <row r="135" spans="1:11" ht="12.75" customHeight="1">
      <c r="A135" s="48">
        <v>2</v>
      </c>
      <c r="B135" s="4">
        <v>1</v>
      </c>
      <c r="C135" s="11" t="s">
        <v>19</v>
      </c>
      <c r="D135" s="11" t="s">
        <v>19</v>
      </c>
      <c r="E135" s="11"/>
      <c r="F135" s="80" t="s">
        <v>39</v>
      </c>
      <c r="G135" s="37">
        <f>G113+G102+G95+G86+G81+G78+G75+G65</f>
        <v>1015156189</v>
      </c>
      <c r="H135" s="37">
        <f t="shared" ref="H135:I135" si="19">H113+H102+H95+H86+H81+H78+H75+H65</f>
        <v>954185704.06000018</v>
      </c>
      <c r="I135" s="37">
        <f t="shared" si="19"/>
        <v>226569646.32999998</v>
      </c>
      <c r="J135" s="91"/>
    </row>
    <row r="136" spans="1:11" ht="12.75" customHeight="1">
      <c r="A136" s="48">
        <v>2</v>
      </c>
      <c r="B136" s="4">
        <v>1</v>
      </c>
      <c r="C136" s="11" t="s">
        <v>19</v>
      </c>
      <c r="D136" s="11"/>
      <c r="E136" s="11"/>
      <c r="F136" s="7"/>
      <c r="G136" s="18"/>
      <c r="H136" s="18"/>
      <c r="I136" s="18"/>
      <c r="J136" s="90" t="s">
        <v>19</v>
      </c>
    </row>
    <row r="137" spans="1:11" ht="18.95" customHeight="1">
      <c r="A137" s="34">
        <v>2</v>
      </c>
      <c r="B137" s="34">
        <v>3</v>
      </c>
      <c r="C137" s="38" t="s">
        <v>19</v>
      </c>
      <c r="D137" s="33"/>
      <c r="E137" s="33"/>
      <c r="F137" s="57" t="s">
        <v>4</v>
      </c>
      <c r="G137" s="74">
        <f>G138+G142+G147+G154+G156+G162+G174+G184</f>
        <v>103396757</v>
      </c>
      <c r="H137" s="74">
        <f t="shared" ref="H137:I137" si="20">H138+H142+H147+H154+H156+H162+H174+H184</f>
        <v>118100271.84999999</v>
      </c>
      <c r="I137" s="74">
        <f t="shared" si="20"/>
        <v>98255035.689999998</v>
      </c>
      <c r="J137" s="96" t="s">
        <v>19</v>
      </c>
    </row>
    <row r="138" spans="1:11">
      <c r="A138" s="48">
        <v>2</v>
      </c>
      <c r="B138" s="10">
        <v>3</v>
      </c>
      <c r="C138" s="43">
        <v>1</v>
      </c>
      <c r="D138" s="8" t="s">
        <v>19</v>
      </c>
      <c r="E138" s="8"/>
      <c r="F138" s="7" t="s">
        <v>2</v>
      </c>
      <c r="G138" s="17">
        <f>G139+G140+G141</f>
        <v>16979666</v>
      </c>
      <c r="H138" s="17">
        <f t="shared" ref="H138:I138" si="21">H139+H140+H141</f>
        <v>61692612.310000002</v>
      </c>
      <c r="I138" s="17">
        <f t="shared" si="21"/>
        <v>54421028.580000006</v>
      </c>
      <c r="J138" s="93"/>
    </row>
    <row r="139" spans="1:11">
      <c r="A139" s="48">
        <v>2</v>
      </c>
      <c r="B139" s="10">
        <v>3</v>
      </c>
      <c r="C139" s="11">
        <v>1</v>
      </c>
      <c r="D139" s="43">
        <v>1</v>
      </c>
      <c r="E139" s="43"/>
      <c r="F139" s="46" t="s">
        <v>40</v>
      </c>
      <c r="G139" s="18">
        <v>16769666</v>
      </c>
      <c r="H139" s="18">
        <v>61187588.310000002</v>
      </c>
      <c r="I139" s="18">
        <v>54015710.810000002</v>
      </c>
      <c r="J139" s="90"/>
    </row>
    <row r="140" spans="1:11">
      <c r="A140" s="48">
        <v>2</v>
      </c>
      <c r="B140" s="10">
        <v>3</v>
      </c>
      <c r="C140" s="43">
        <v>1</v>
      </c>
      <c r="D140" s="43">
        <v>3</v>
      </c>
      <c r="E140" s="43">
        <v>3</v>
      </c>
      <c r="F140" s="46" t="s">
        <v>133</v>
      </c>
      <c r="G140" s="18">
        <v>210000</v>
      </c>
      <c r="H140" s="18">
        <v>438340</v>
      </c>
      <c r="I140" s="18">
        <v>393635.77</v>
      </c>
      <c r="J140" s="13"/>
    </row>
    <row r="141" spans="1:11">
      <c r="A141" s="48">
        <v>2</v>
      </c>
      <c r="B141" s="10">
        <v>3</v>
      </c>
      <c r="C141" s="43">
        <v>1</v>
      </c>
      <c r="D141" s="43">
        <v>4</v>
      </c>
      <c r="E141" s="43">
        <v>1</v>
      </c>
      <c r="F141" s="46" t="s">
        <v>247</v>
      </c>
      <c r="G141" s="18">
        <v>0</v>
      </c>
      <c r="H141" s="18">
        <v>66684</v>
      </c>
      <c r="I141" s="18">
        <v>11682</v>
      </c>
      <c r="J141" s="13"/>
    </row>
    <row r="142" spans="1:11" ht="14.25" customHeight="1">
      <c r="A142" s="48">
        <v>2</v>
      </c>
      <c r="B142" s="10">
        <v>3</v>
      </c>
      <c r="C142" s="11">
        <v>2</v>
      </c>
      <c r="D142" s="8" t="s">
        <v>19</v>
      </c>
      <c r="E142" s="11"/>
      <c r="F142" s="16" t="s">
        <v>41</v>
      </c>
      <c r="G142" s="17">
        <f>G143+G144+G145+G146</f>
        <v>200000</v>
      </c>
      <c r="H142" s="17">
        <f t="shared" ref="H142:I142" si="22">H143+H144+H145+H146</f>
        <v>741704</v>
      </c>
      <c r="I142" s="17">
        <f t="shared" si="22"/>
        <v>601371.9</v>
      </c>
      <c r="J142" s="17"/>
    </row>
    <row r="143" spans="1:11">
      <c r="A143" s="48">
        <v>2</v>
      </c>
      <c r="B143" s="10">
        <v>3</v>
      </c>
      <c r="C143" s="11">
        <v>2</v>
      </c>
      <c r="D143" s="43">
        <v>1</v>
      </c>
      <c r="E143" s="11"/>
      <c r="F143" s="46" t="s">
        <v>42</v>
      </c>
      <c r="G143" s="18">
        <v>0</v>
      </c>
      <c r="H143" s="18">
        <v>61000</v>
      </c>
      <c r="I143" s="18">
        <v>11062.5</v>
      </c>
      <c r="J143" s="13"/>
    </row>
    <row r="144" spans="1:11">
      <c r="A144" s="48">
        <v>2</v>
      </c>
      <c r="B144" s="10">
        <v>3</v>
      </c>
      <c r="C144" s="11">
        <v>2</v>
      </c>
      <c r="D144" s="43">
        <v>2</v>
      </c>
      <c r="E144" s="11"/>
      <c r="F144" s="46" t="s">
        <v>44</v>
      </c>
      <c r="G144" s="18">
        <v>0</v>
      </c>
      <c r="H144" s="18">
        <v>121702</v>
      </c>
      <c r="I144" s="18">
        <v>105745.94</v>
      </c>
      <c r="J144" s="13"/>
    </row>
    <row r="145" spans="1:10">
      <c r="A145" s="48">
        <v>2</v>
      </c>
      <c r="B145" s="10">
        <v>3</v>
      </c>
      <c r="C145" s="11">
        <v>2</v>
      </c>
      <c r="D145" s="43">
        <v>3</v>
      </c>
      <c r="E145" s="11"/>
      <c r="F145" s="46" t="s">
        <v>43</v>
      </c>
      <c r="G145" s="18">
        <v>200000</v>
      </c>
      <c r="H145" s="18">
        <v>549002</v>
      </c>
      <c r="I145" s="18">
        <v>484563.46</v>
      </c>
      <c r="J145" s="13"/>
    </row>
    <row r="146" spans="1:10">
      <c r="A146" s="48">
        <v>2</v>
      </c>
      <c r="B146" s="10">
        <v>3</v>
      </c>
      <c r="C146" s="11">
        <v>2</v>
      </c>
      <c r="D146" s="43">
        <v>4</v>
      </c>
      <c r="E146" s="11"/>
      <c r="F146" s="46" t="s">
        <v>134</v>
      </c>
      <c r="G146" s="18">
        <v>0</v>
      </c>
      <c r="H146" s="18">
        <v>10000</v>
      </c>
      <c r="I146" s="18">
        <v>0</v>
      </c>
      <c r="J146" s="13"/>
    </row>
    <row r="147" spans="1:10">
      <c r="A147" s="48">
        <v>2</v>
      </c>
      <c r="B147" s="10">
        <v>3</v>
      </c>
      <c r="C147" s="58">
        <v>3</v>
      </c>
      <c r="D147" s="58" t="s">
        <v>19</v>
      </c>
      <c r="E147" s="58"/>
      <c r="F147" s="60" t="s">
        <v>45</v>
      </c>
      <c r="G147" s="59">
        <f>G148+G149+G150+G151+G152+G153</f>
        <v>4754734</v>
      </c>
      <c r="H147" s="59">
        <f t="shared" ref="H147:I147" si="23">H148+H149+H150+H151+H152+H153</f>
        <v>3623835</v>
      </c>
      <c r="I147" s="59">
        <f t="shared" si="23"/>
        <v>2717833.16</v>
      </c>
      <c r="J147" s="13"/>
    </row>
    <row r="148" spans="1:10">
      <c r="A148" s="48">
        <v>2</v>
      </c>
      <c r="B148" s="10">
        <v>3</v>
      </c>
      <c r="C148" s="11">
        <v>3</v>
      </c>
      <c r="D148" s="43">
        <v>1</v>
      </c>
      <c r="E148" s="43"/>
      <c r="F148" s="42" t="s">
        <v>46</v>
      </c>
      <c r="G148" s="18">
        <v>2144602</v>
      </c>
      <c r="H148" s="18">
        <v>1956474</v>
      </c>
      <c r="I148" s="18">
        <v>832441.86</v>
      </c>
      <c r="J148" s="13"/>
    </row>
    <row r="149" spans="1:10">
      <c r="A149" s="48">
        <v>2</v>
      </c>
      <c r="B149" s="10">
        <v>3</v>
      </c>
      <c r="C149" s="11">
        <v>3</v>
      </c>
      <c r="D149" s="43">
        <v>2</v>
      </c>
      <c r="E149" s="43"/>
      <c r="F149" s="42" t="s">
        <v>47</v>
      </c>
      <c r="G149" s="18">
        <v>767426</v>
      </c>
      <c r="H149" s="18">
        <v>395006</v>
      </c>
      <c r="I149" s="18">
        <v>1165147.72</v>
      </c>
      <c r="J149" s="13"/>
    </row>
    <row r="150" spans="1:10">
      <c r="A150" s="48">
        <v>2</v>
      </c>
      <c r="B150" s="10">
        <v>3</v>
      </c>
      <c r="C150" s="11">
        <v>3</v>
      </c>
      <c r="D150" s="43">
        <v>3</v>
      </c>
      <c r="E150" s="43"/>
      <c r="F150" s="42" t="s">
        <v>48</v>
      </c>
      <c r="G150" s="18">
        <v>412746</v>
      </c>
      <c r="H150" s="18">
        <v>428952</v>
      </c>
      <c r="I150" s="18">
        <v>348499.44</v>
      </c>
      <c r="J150" s="13"/>
    </row>
    <row r="151" spans="1:10">
      <c r="A151" s="48">
        <v>2</v>
      </c>
      <c r="B151" s="10">
        <v>3</v>
      </c>
      <c r="C151" s="11">
        <v>3</v>
      </c>
      <c r="D151" s="43">
        <v>4</v>
      </c>
      <c r="E151" s="43"/>
      <c r="F151" s="42" t="s">
        <v>49</v>
      </c>
      <c r="G151" s="18">
        <v>1181584</v>
      </c>
      <c r="H151" s="18">
        <v>432251</v>
      </c>
      <c r="I151" s="18">
        <v>96206</v>
      </c>
      <c r="J151" s="13"/>
    </row>
    <row r="152" spans="1:10">
      <c r="A152" s="48">
        <v>2</v>
      </c>
      <c r="B152" s="10">
        <v>3</v>
      </c>
      <c r="C152" s="11">
        <v>3</v>
      </c>
      <c r="D152" s="43">
        <v>5</v>
      </c>
      <c r="E152" s="43"/>
      <c r="F152" s="42" t="s">
        <v>50</v>
      </c>
      <c r="G152" s="18">
        <v>73833</v>
      </c>
      <c r="H152" s="18">
        <v>309152</v>
      </c>
      <c r="I152" s="18">
        <v>260434.14</v>
      </c>
      <c r="J152" s="13"/>
    </row>
    <row r="153" spans="1:10">
      <c r="A153" s="48">
        <v>2</v>
      </c>
      <c r="B153" s="10">
        <v>3</v>
      </c>
      <c r="C153" s="11">
        <v>3</v>
      </c>
      <c r="D153" s="43">
        <v>6</v>
      </c>
      <c r="E153" s="43"/>
      <c r="F153" s="42" t="s">
        <v>214</v>
      </c>
      <c r="G153" s="18">
        <v>174543</v>
      </c>
      <c r="H153" s="18">
        <v>102000</v>
      </c>
      <c r="I153" s="18">
        <v>15104</v>
      </c>
      <c r="J153" s="13"/>
    </row>
    <row r="154" spans="1:10">
      <c r="A154" s="69">
        <v>2</v>
      </c>
      <c r="B154" s="4">
        <v>3</v>
      </c>
      <c r="C154" s="8">
        <v>4</v>
      </c>
      <c r="D154" s="8"/>
      <c r="E154" s="8"/>
      <c r="F154" s="31" t="s">
        <v>172</v>
      </c>
      <c r="G154" s="17">
        <f>G155</f>
        <v>135000</v>
      </c>
      <c r="H154" s="17">
        <f t="shared" ref="H154:I154" si="24">H155</f>
        <v>72992</v>
      </c>
      <c r="I154" s="17">
        <f t="shared" si="24"/>
        <v>43306.5</v>
      </c>
      <c r="J154" s="14"/>
    </row>
    <row r="155" spans="1:10">
      <c r="A155" s="48">
        <v>2</v>
      </c>
      <c r="B155" s="10">
        <v>3</v>
      </c>
      <c r="C155" s="11">
        <v>4</v>
      </c>
      <c r="D155" s="43">
        <v>1</v>
      </c>
      <c r="E155" s="43">
        <v>1</v>
      </c>
      <c r="F155" s="42" t="s">
        <v>173</v>
      </c>
      <c r="G155" s="18">
        <v>135000</v>
      </c>
      <c r="H155" s="18">
        <v>72992</v>
      </c>
      <c r="I155" s="18">
        <v>43306.5</v>
      </c>
      <c r="J155" s="13"/>
    </row>
    <row r="156" spans="1:10">
      <c r="A156" s="48">
        <v>2</v>
      </c>
      <c r="B156" s="10">
        <v>3</v>
      </c>
      <c r="C156" s="11">
        <v>5</v>
      </c>
      <c r="D156" s="8" t="s">
        <v>19</v>
      </c>
      <c r="E156" s="11"/>
      <c r="F156" s="31" t="s">
        <v>191</v>
      </c>
      <c r="G156" s="17">
        <f>G157+G158+G159+G160+G161</f>
        <v>930000</v>
      </c>
      <c r="H156" s="17">
        <f t="shared" ref="H156:I156" si="25">H157+H158+H159+H160+H161</f>
        <v>2239028</v>
      </c>
      <c r="I156" s="17">
        <f t="shared" si="25"/>
        <v>1876454.1199999999</v>
      </c>
      <c r="J156" s="17"/>
    </row>
    <row r="157" spans="1:10">
      <c r="A157" s="48">
        <v>2</v>
      </c>
      <c r="B157" s="10">
        <v>3</v>
      </c>
      <c r="C157" s="11">
        <v>5</v>
      </c>
      <c r="D157" s="43">
        <v>1</v>
      </c>
      <c r="E157" s="43"/>
      <c r="F157" s="42" t="s">
        <v>135</v>
      </c>
      <c r="G157" s="18">
        <v>0</v>
      </c>
      <c r="H157" s="18">
        <v>14000</v>
      </c>
      <c r="I157" s="18">
        <v>3145.88</v>
      </c>
      <c r="J157" s="13"/>
    </row>
    <row r="158" spans="1:10">
      <c r="A158" s="48">
        <v>2</v>
      </c>
      <c r="B158" s="10">
        <v>3</v>
      </c>
      <c r="C158" s="11">
        <v>5</v>
      </c>
      <c r="D158" s="43">
        <v>2</v>
      </c>
      <c r="E158" s="43"/>
      <c r="F158" s="42" t="s">
        <v>136</v>
      </c>
      <c r="G158" s="18">
        <v>0</v>
      </c>
      <c r="H158" s="18">
        <v>25000</v>
      </c>
      <c r="I158" s="18">
        <v>450</v>
      </c>
      <c r="J158" s="13"/>
    </row>
    <row r="159" spans="1:10">
      <c r="A159" s="48">
        <v>2</v>
      </c>
      <c r="B159" s="10">
        <v>3</v>
      </c>
      <c r="C159" s="11">
        <v>5</v>
      </c>
      <c r="D159" s="43">
        <v>3</v>
      </c>
      <c r="E159" s="43"/>
      <c r="F159" s="42" t="s">
        <v>137</v>
      </c>
      <c r="G159" s="18">
        <v>920000</v>
      </c>
      <c r="H159" s="18">
        <v>1586885</v>
      </c>
      <c r="I159" s="18">
        <v>1290846.8400000001</v>
      </c>
      <c r="J159" s="13"/>
    </row>
    <row r="160" spans="1:10">
      <c r="A160" s="48">
        <v>2</v>
      </c>
      <c r="B160" s="10">
        <v>3</v>
      </c>
      <c r="C160" s="11">
        <v>5</v>
      </c>
      <c r="D160" s="43">
        <v>4</v>
      </c>
      <c r="E160" s="43"/>
      <c r="F160" s="42" t="s">
        <v>138</v>
      </c>
      <c r="G160" s="18">
        <v>0</v>
      </c>
      <c r="H160" s="18">
        <v>60310</v>
      </c>
      <c r="I160" s="18">
        <v>16546.939999999999</v>
      </c>
      <c r="J160" s="13"/>
    </row>
    <row r="161" spans="1:11">
      <c r="A161" s="48">
        <v>2</v>
      </c>
      <c r="B161" s="10">
        <v>3</v>
      </c>
      <c r="C161" s="11">
        <v>5</v>
      </c>
      <c r="D161" s="43">
        <v>5</v>
      </c>
      <c r="E161" s="43"/>
      <c r="F161" s="42" t="s">
        <v>51</v>
      </c>
      <c r="G161" s="18">
        <v>10000</v>
      </c>
      <c r="H161" s="18">
        <v>552833</v>
      </c>
      <c r="I161" s="18">
        <v>565464.46</v>
      </c>
      <c r="J161" s="13"/>
    </row>
    <row r="162" spans="1:11">
      <c r="A162" s="48">
        <v>2</v>
      </c>
      <c r="B162" s="10">
        <v>3</v>
      </c>
      <c r="C162" s="11">
        <v>6</v>
      </c>
      <c r="D162" s="8" t="s">
        <v>19</v>
      </c>
      <c r="E162" s="11"/>
      <c r="F162" s="31" t="s">
        <v>52</v>
      </c>
      <c r="G162" s="17">
        <f>G163+G164+G165+G166+G167+G168+G169+G170+G171+G172+G173</f>
        <v>125000</v>
      </c>
      <c r="H162" s="17">
        <f t="shared" ref="H162:I162" si="26">H163+H164+H165+H166+H167+H168+H169+H170+H171+H172+H173</f>
        <v>509253</v>
      </c>
      <c r="I162" s="17">
        <f t="shared" si="26"/>
        <v>402394.52</v>
      </c>
      <c r="J162" s="17"/>
    </row>
    <row r="163" spans="1:11">
      <c r="A163" s="48">
        <v>2</v>
      </c>
      <c r="B163" s="10">
        <v>2</v>
      </c>
      <c r="C163" s="43">
        <v>6</v>
      </c>
      <c r="D163" s="43">
        <v>1</v>
      </c>
      <c r="E163" s="43">
        <v>1</v>
      </c>
      <c r="F163" s="42" t="s">
        <v>187</v>
      </c>
      <c r="G163" s="18">
        <v>0</v>
      </c>
      <c r="H163" s="18">
        <v>850</v>
      </c>
      <c r="I163" s="18">
        <v>1849.54</v>
      </c>
      <c r="J163" s="17"/>
    </row>
    <row r="164" spans="1:11">
      <c r="A164" s="48">
        <v>2</v>
      </c>
      <c r="B164" s="10">
        <v>2</v>
      </c>
      <c r="C164" s="43">
        <v>6</v>
      </c>
      <c r="D164" s="43">
        <v>1</v>
      </c>
      <c r="E164" s="43">
        <v>3</v>
      </c>
      <c r="F164" s="42" t="s">
        <v>188</v>
      </c>
      <c r="G164" s="18">
        <v>0</v>
      </c>
      <c r="H164" s="18">
        <v>1000</v>
      </c>
      <c r="I164" s="17">
        <v>0</v>
      </c>
      <c r="J164" s="17"/>
    </row>
    <row r="165" spans="1:11">
      <c r="A165" s="48">
        <v>2</v>
      </c>
      <c r="B165" s="10">
        <v>3</v>
      </c>
      <c r="C165" s="43">
        <v>6</v>
      </c>
      <c r="D165" s="43">
        <v>2</v>
      </c>
      <c r="E165" s="43">
        <v>1</v>
      </c>
      <c r="F165" s="42" t="s">
        <v>107</v>
      </c>
      <c r="G165" s="18">
        <v>110000</v>
      </c>
      <c r="H165" s="18">
        <v>120993</v>
      </c>
      <c r="I165" s="18">
        <v>24768.22</v>
      </c>
      <c r="J165" s="13"/>
      <c r="K165" s="89"/>
    </row>
    <row r="166" spans="1:11">
      <c r="A166" s="48">
        <v>2</v>
      </c>
      <c r="B166" s="10">
        <v>3</v>
      </c>
      <c r="C166" s="43">
        <v>6</v>
      </c>
      <c r="D166" s="43">
        <v>2</v>
      </c>
      <c r="E166" s="43">
        <v>3</v>
      </c>
      <c r="F166" s="42" t="s">
        <v>108</v>
      </c>
      <c r="G166" s="18">
        <v>0</v>
      </c>
      <c r="H166" s="18">
        <v>550</v>
      </c>
      <c r="I166" s="18">
        <v>438.75</v>
      </c>
      <c r="J166" s="13"/>
    </row>
    <row r="167" spans="1:11">
      <c r="A167" s="48">
        <v>2</v>
      </c>
      <c r="B167" s="10">
        <v>3</v>
      </c>
      <c r="C167" s="43">
        <v>6</v>
      </c>
      <c r="D167" s="43">
        <v>3</v>
      </c>
      <c r="E167" s="43">
        <v>1</v>
      </c>
      <c r="F167" s="42" t="s">
        <v>170</v>
      </c>
      <c r="G167" s="18">
        <v>0</v>
      </c>
      <c r="H167" s="18">
        <v>5000</v>
      </c>
      <c r="I167" s="18">
        <v>1652</v>
      </c>
      <c r="J167" s="13"/>
    </row>
    <row r="168" spans="1:11">
      <c r="A168" s="48">
        <v>2</v>
      </c>
      <c r="B168" s="10">
        <v>3</v>
      </c>
      <c r="C168" s="43">
        <v>6</v>
      </c>
      <c r="D168" s="43">
        <v>3</v>
      </c>
      <c r="E168" s="43">
        <v>3</v>
      </c>
      <c r="F168" s="42" t="s">
        <v>163</v>
      </c>
      <c r="G168" s="18">
        <v>10000</v>
      </c>
      <c r="H168" s="18">
        <v>286207</v>
      </c>
      <c r="I168" s="18">
        <v>317954.15000000002</v>
      </c>
      <c r="J168" s="13"/>
    </row>
    <row r="169" spans="1:11">
      <c r="A169" s="48">
        <v>2</v>
      </c>
      <c r="B169" s="10">
        <v>3</v>
      </c>
      <c r="C169" s="43">
        <v>6</v>
      </c>
      <c r="D169" s="43">
        <v>3</v>
      </c>
      <c r="E169" s="43">
        <v>4</v>
      </c>
      <c r="F169" s="42" t="s">
        <v>248</v>
      </c>
      <c r="G169" s="18">
        <v>5000</v>
      </c>
      <c r="H169" s="18">
        <v>50600</v>
      </c>
      <c r="I169" s="18">
        <v>40491.86</v>
      </c>
      <c r="J169" s="13"/>
    </row>
    <row r="170" spans="1:11">
      <c r="A170" s="48">
        <v>2</v>
      </c>
      <c r="B170" s="10">
        <v>3</v>
      </c>
      <c r="C170" s="43">
        <v>6</v>
      </c>
      <c r="D170" s="43">
        <v>3</v>
      </c>
      <c r="E170" s="43">
        <v>6</v>
      </c>
      <c r="F170" s="42" t="s">
        <v>241</v>
      </c>
      <c r="G170" s="18">
        <v>0</v>
      </c>
      <c r="H170" s="18">
        <v>1003</v>
      </c>
      <c r="I170" s="18">
        <v>0</v>
      </c>
      <c r="J170" s="13"/>
    </row>
    <row r="171" spans="1:11">
      <c r="A171" s="48">
        <v>2</v>
      </c>
      <c r="B171" s="10">
        <v>3</v>
      </c>
      <c r="C171" s="43">
        <v>6</v>
      </c>
      <c r="D171" s="43">
        <v>4</v>
      </c>
      <c r="E171" s="43">
        <v>4</v>
      </c>
      <c r="F171" s="42" t="s">
        <v>242</v>
      </c>
      <c r="G171" s="18">
        <v>0</v>
      </c>
      <c r="H171" s="18">
        <v>600</v>
      </c>
      <c r="I171" s="18">
        <v>490</v>
      </c>
      <c r="J171" s="13"/>
    </row>
    <row r="172" spans="1:11">
      <c r="A172" s="48">
        <v>2</v>
      </c>
      <c r="B172" s="10">
        <v>3</v>
      </c>
      <c r="C172" s="43">
        <v>6</v>
      </c>
      <c r="D172" s="43">
        <v>4</v>
      </c>
      <c r="E172" s="43">
        <v>7</v>
      </c>
      <c r="F172" s="42" t="s">
        <v>242</v>
      </c>
      <c r="G172" s="18">
        <v>0</v>
      </c>
      <c r="H172" s="18">
        <v>100</v>
      </c>
      <c r="I172" s="18">
        <v>0</v>
      </c>
      <c r="J172" s="13"/>
    </row>
    <row r="173" spans="1:11">
      <c r="A173" s="48">
        <v>2</v>
      </c>
      <c r="B173" s="10">
        <v>3</v>
      </c>
      <c r="C173" s="43">
        <v>6</v>
      </c>
      <c r="D173" s="43">
        <v>9</v>
      </c>
      <c r="E173" s="43">
        <v>1</v>
      </c>
      <c r="F173" s="42" t="s">
        <v>204</v>
      </c>
      <c r="G173" s="18">
        <v>0</v>
      </c>
      <c r="H173" s="18">
        <v>42350</v>
      </c>
      <c r="I173" s="18">
        <v>14750</v>
      </c>
      <c r="J173" s="13"/>
    </row>
    <row r="174" spans="1:11">
      <c r="A174" s="69">
        <v>2</v>
      </c>
      <c r="B174" s="4">
        <v>3</v>
      </c>
      <c r="C174" s="8">
        <v>7</v>
      </c>
      <c r="D174" s="8"/>
      <c r="E174" s="8"/>
      <c r="F174" s="31" t="s">
        <v>109</v>
      </c>
      <c r="G174" s="17">
        <f>G175+G176+G177+G178+G179+G180+G181+G182+G183</f>
        <v>21735083</v>
      </c>
      <c r="H174" s="17">
        <f t="shared" ref="H174:I174" si="27">H175+H176+H177+H178+H179+H180+H181+H182+H183</f>
        <v>37065338</v>
      </c>
      <c r="I174" s="17">
        <f t="shared" si="27"/>
        <v>28457560.380000003</v>
      </c>
      <c r="J174" s="14"/>
    </row>
    <row r="175" spans="1:11">
      <c r="A175" s="48">
        <v>2</v>
      </c>
      <c r="B175" s="4">
        <v>3</v>
      </c>
      <c r="C175" s="11">
        <v>7</v>
      </c>
      <c r="D175" s="43">
        <v>1</v>
      </c>
      <c r="E175" s="43">
        <v>1</v>
      </c>
      <c r="F175" s="42" t="s">
        <v>110</v>
      </c>
      <c r="G175" s="18">
        <v>21615083</v>
      </c>
      <c r="H175" s="18">
        <v>34439083.990000002</v>
      </c>
      <c r="I175" s="18">
        <v>26531032.050000001</v>
      </c>
      <c r="J175" s="13"/>
    </row>
    <row r="176" spans="1:11">
      <c r="A176" s="48">
        <v>2</v>
      </c>
      <c r="B176" s="4">
        <v>3</v>
      </c>
      <c r="C176" s="11">
        <v>7</v>
      </c>
      <c r="D176" s="43">
        <v>1</v>
      </c>
      <c r="E176" s="43">
        <v>2</v>
      </c>
      <c r="F176" s="42" t="s">
        <v>111</v>
      </c>
      <c r="G176" s="18">
        <v>100000</v>
      </c>
      <c r="H176" s="18">
        <v>2468747.0099999998</v>
      </c>
      <c r="I176" s="18">
        <v>949738.1</v>
      </c>
      <c r="J176" s="13"/>
    </row>
    <row r="177" spans="1:10">
      <c r="A177" s="48">
        <v>2</v>
      </c>
      <c r="B177" s="4">
        <v>3</v>
      </c>
      <c r="C177" s="11">
        <v>7</v>
      </c>
      <c r="D177" s="43">
        <v>1</v>
      </c>
      <c r="E177" s="43">
        <v>3</v>
      </c>
      <c r="F177" s="42" t="s">
        <v>139</v>
      </c>
      <c r="G177" s="18">
        <v>0</v>
      </c>
      <c r="H177" s="18"/>
      <c r="I177" s="18"/>
      <c r="J177" s="13"/>
    </row>
    <row r="178" spans="1:10">
      <c r="A178" s="48">
        <v>2</v>
      </c>
      <c r="B178" s="4">
        <v>3</v>
      </c>
      <c r="C178" s="11">
        <v>7</v>
      </c>
      <c r="D178" s="43">
        <v>1</v>
      </c>
      <c r="E178" s="43">
        <v>4</v>
      </c>
      <c r="F178" s="42" t="s">
        <v>112</v>
      </c>
      <c r="G178" s="18">
        <v>0</v>
      </c>
      <c r="H178" s="18">
        <v>7501</v>
      </c>
      <c r="I178" s="18">
        <v>8929.01</v>
      </c>
      <c r="J178" s="13"/>
    </row>
    <row r="179" spans="1:10">
      <c r="A179" s="48">
        <v>2</v>
      </c>
      <c r="B179" s="4">
        <v>3</v>
      </c>
      <c r="C179" s="11">
        <v>7</v>
      </c>
      <c r="D179" s="43">
        <v>1</v>
      </c>
      <c r="E179" s="43">
        <v>5</v>
      </c>
      <c r="F179" s="42" t="s">
        <v>113</v>
      </c>
      <c r="G179" s="18">
        <v>10000</v>
      </c>
      <c r="H179" s="18">
        <v>2501</v>
      </c>
      <c r="I179" s="18">
        <v>371352.83</v>
      </c>
      <c r="J179" s="13"/>
    </row>
    <row r="180" spans="1:10">
      <c r="A180" s="48">
        <v>2</v>
      </c>
      <c r="B180" s="4">
        <v>3</v>
      </c>
      <c r="C180" s="11">
        <v>7</v>
      </c>
      <c r="D180" s="43">
        <v>1</v>
      </c>
      <c r="E180" s="43">
        <v>6</v>
      </c>
      <c r="F180" s="42" t="s">
        <v>114</v>
      </c>
      <c r="G180" s="18">
        <v>10000</v>
      </c>
      <c r="H180" s="18">
        <v>95133</v>
      </c>
      <c r="I180" s="18">
        <v>312634.25</v>
      </c>
      <c r="J180" s="13"/>
    </row>
    <row r="181" spans="1:10">
      <c r="A181" s="48">
        <v>2</v>
      </c>
      <c r="B181" s="10">
        <v>3</v>
      </c>
      <c r="C181" s="43">
        <v>7</v>
      </c>
      <c r="D181" s="43">
        <v>2</v>
      </c>
      <c r="E181" s="43">
        <v>3</v>
      </c>
      <c r="F181" s="42" t="s">
        <v>184</v>
      </c>
      <c r="G181" s="17">
        <v>0</v>
      </c>
      <c r="H181" s="18">
        <v>34200</v>
      </c>
      <c r="I181" s="18">
        <v>216739.73</v>
      </c>
      <c r="J181" s="13"/>
    </row>
    <row r="182" spans="1:10">
      <c r="A182" s="48">
        <v>2</v>
      </c>
      <c r="B182" s="10">
        <v>3</v>
      </c>
      <c r="C182" s="43">
        <v>7</v>
      </c>
      <c r="D182" s="43">
        <v>2</v>
      </c>
      <c r="E182" s="43">
        <v>5</v>
      </c>
      <c r="F182" s="42" t="s">
        <v>181</v>
      </c>
      <c r="G182" s="17">
        <v>0</v>
      </c>
      <c r="H182" s="18">
        <v>502</v>
      </c>
      <c r="I182" s="18">
        <v>0</v>
      </c>
      <c r="J182" s="13"/>
    </row>
    <row r="183" spans="1:10">
      <c r="A183" s="48">
        <v>2</v>
      </c>
      <c r="B183" s="10">
        <v>3</v>
      </c>
      <c r="C183" s="43">
        <v>7</v>
      </c>
      <c r="D183" s="43">
        <v>2</v>
      </c>
      <c r="E183" s="43">
        <v>6</v>
      </c>
      <c r="F183" s="42" t="s">
        <v>161</v>
      </c>
      <c r="G183" s="17">
        <v>0</v>
      </c>
      <c r="H183" s="18">
        <v>17670</v>
      </c>
      <c r="I183" s="18">
        <v>67134.41</v>
      </c>
      <c r="J183" s="13"/>
    </row>
    <row r="184" spans="1:10">
      <c r="A184" s="48">
        <v>2</v>
      </c>
      <c r="B184" s="4">
        <v>3</v>
      </c>
      <c r="C184" s="11">
        <v>9</v>
      </c>
      <c r="D184" s="43" t="s">
        <v>19</v>
      </c>
      <c r="E184" s="43"/>
      <c r="F184" s="31" t="s">
        <v>53</v>
      </c>
      <c r="G184" s="17">
        <f>G185+G186+G187+G188+G189+G190+G191+G192</f>
        <v>58537274</v>
      </c>
      <c r="H184" s="17">
        <f t="shared" ref="H184:I184" si="28">H185+H186+H187+H188+H189+H190+H191+H192</f>
        <v>12155509.539999999</v>
      </c>
      <c r="I184" s="17">
        <f t="shared" si="28"/>
        <v>9735086.5299999993</v>
      </c>
      <c r="J184" s="13"/>
    </row>
    <row r="185" spans="1:10">
      <c r="A185" s="48">
        <v>2</v>
      </c>
      <c r="B185" s="10">
        <v>3</v>
      </c>
      <c r="C185" s="43">
        <v>9</v>
      </c>
      <c r="D185" s="43">
        <v>1</v>
      </c>
      <c r="E185" s="43"/>
      <c r="F185" s="42" t="s">
        <v>54</v>
      </c>
      <c r="G185" s="18">
        <v>840155</v>
      </c>
      <c r="H185" s="18">
        <v>1228892.6399999999</v>
      </c>
      <c r="I185" s="18">
        <v>722328.02</v>
      </c>
      <c r="J185" s="13"/>
    </row>
    <row r="186" spans="1:10">
      <c r="A186" s="48">
        <v>2</v>
      </c>
      <c r="B186" s="10">
        <v>3</v>
      </c>
      <c r="C186" s="43">
        <v>9</v>
      </c>
      <c r="D186" s="43">
        <v>2</v>
      </c>
      <c r="E186" s="43"/>
      <c r="F186" s="42" t="s">
        <v>117</v>
      </c>
      <c r="G186" s="18">
        <v>2462350</v>
      </c>
      <c r="H186" s="18">
        <v>6994978.46</v>
      </c>
      <c r="I186" s="18">
        <v>6181855.6600000001</v>
      </c>
      <c r="J186" s="13"/>
    </row>
    <row r="187" spans="1:10">
      <c r="A187" s="48">
        <v>2</v>
      </c>
      <c r="B187" s="10">
        <v>3</v>
      </c>
      <c r="C187" s="43">
        <v>9</v>
      </c>
      <c r="D187" s="43">
        <v>3</v>
      </c>
      <c r="E187" s="43"/>
      <c r="F187" s="42" t="s">
        <v>140</v>
      </c>
      <c r="G187" s="18">
        <v>20000</v>
      </c>
      <c r="H187" s="18">
        <v>0</v>
      </c>
      <c r="I187" s="18">
        <v>0</v>
      </c>
      <c r="J187" s="13"/>
    </row>
    <row r="188" spans="1:10">
      <c r="A188" s="48">
        <v>2</v>
      </c>
      <c r="B188" s="10">
        <v>3</v>
      </c>
      <c r="C188" s="43">
        <v>9</v>
      </c>
      <c r="D188" s="43">
        <v>4</v>
      </c>
      <c r="E188" s="43"/>
      <c r="F188" s="42" t="s">
        <v>115</v>
      </c>
      <c r="G188" s="17">
        <v>0</v>
      </c>
      <c r="H188" s="17">
        <v>0</v>
      </c>
      <c r="I188" s="17">
        <v>0</v>
      </c>
      <c r="J188" s="13"/>
    </row>
    <row r="189" spans="1:10">
      <c r="A189" s="48">
        <v>2</v>
      </c>
      <c r="B189" s="10">
        <v>3</v>
      </c>
      <c r="C189" s="43">
        <v>9</v>
      </c>
      <c r="D189" s="43">
        <v>5</v>
      </c>
      <c r="E189" s="43"/>
      <c r="F189" s="42" t="s">
        <v>116</v>
      </c>
      <c r="G189" s="18">
        <v>93701</v>
      </c>
      <c r="H189" s="18">
        <v>74564.800000000003</v>
      </c>
      <c r="I189" s="18">
        <v>198990.03</v>
      </c>
      <c r="J189" s="90"/>
    </row>
    <row r="190" spans="1:10">
      <c r="A190" s="48">
        <v>2</v>
      </c>
      <c r="B190" s="10">
        <v>3</v>
      </c>
      <c r="C190" s="43">
        <v>9</v>
      </c>
      <c r="D190" s="43">
        <v>6</v>
      </c>
      <c r="E190" s="43"/>
      <c r="F190" s="42" t="s">
        <v>166</v>
      </c>
      <c r="G190" s="18">
        <v>200000</v>
      </c>
      <c r="H190" s="18">
        <v>1965265</v>
      </c>
      <c r="I190" s="18">
        <v>2169320.79</v>
      </c>
      <c r="J190" s="90"/>
    </row>
    <row r="191" spans="1:10">
      <c r="A191" s="48">
        <v>2</v>
      </c>
      <c r="B191" s="10">
        <v>3</v>
      </c>
      <c r="C191" s="43">
        <v>9</v>
      </c>
      <c r="D191" s="43">
        <v>8</v>
      </c>
      <c r="E191" s="43"/>
      <c r="F191" s="42" t="s">
        <v>215</v>
      </c>
      <c r="G191" s="18">
        <v>50000</v>
      </c>
      <c r="H191" s="18">
        <v>354356</v>
      </c>
      <c r="I191" s="18">
        <v>268720.94</v>
      </c>
      <c r="J191" s="90"/>
    </row>
    <row r="192" spans="1:10">
      <c r="A192" s="48">
        <v>2</v>
      </c>
      <c r="B192" s="10">
        <v>3</v>
      </c>
      <c r="C192" s="43">
        <v>9</v>
      </c>
      <c r="D192" s="43">
        <v>9</v>
      </c>
      <c r="E192" s="43"/>
      <c r="F192" s="42" t="s">
        <v>118</v>
      </c>
      <c r="G192" s="18">
        <v>54871068</v>
      </c>
      <c r="H192" s="18">
        <v>1537452.64</v>
      </c>
      <c r="I192" s="18">
        <v>193871.09</v>
      </c>
      <c r="J192" s="90"/>
    </row>
    <row r="193" spans="1:11">
      <c r="A193" s="48"/>
      <c r="B193" s="4"/>
      <c r="C193" s="8"/>
      <c r="D193" s="8"/>
      <c r="E193" s="8"/>
      <c r="F193" s="31"/>
      <c r="G193" s="18"/>
      <c r="H193" s="18"/>
      <c r="I193" s="18"/>
      <c r="J193" s="91"/>
    </row>
    <row r="194" spans="1:11">
      <c r="A194" s="48" t="s">
        <v>19</v>
      </c>
      <c r="B194" s="4" t="s">
        <v>19</v>
      </c>
      <c r="C194" s="11" t="s">
        <v>19</v>
      </c>
      <c r="D194" s="43" t="s">
        <v>19</v>
      </c>
      <c r="E194" s="43"/>
      <c r="F194" s="80" t="s">
        <v>55</v>
      </c>
      <c r="G194" s="37">
        <f>G184+G174+G162+G156+G154+G147+G142+G138</f>
        <v>103396757</v>
      </c>
      <c r="H194" s="37">
        <f t="shared" ref="H194:I194" si="29">H184+H174+H162+H156+H154+H147+H142+H138</f>
        <v>118100271.84999999</v>
      </c>
      <c r="I194" s="37">
        <f t="shared" si="29"/>
        <v>98255035.690000013</v>
      </c>
      <c r="J194" s="91"/>
    </row>
    <row r="195" spans="1:11">
      <c r="A195" s="48" t="s">
        <v>19</v>
      </c>
      <c r="B195" s="4" t="s">
        <v>19</v>
      </c>
      <c r="C195" s="11" t="s">
        <v>19</v>
      </c>
      <c r="D195" s="43" t="s">
        <v>19</v>
      </c>
      <c r="E195" s="43"/>
      <c r="F195" s="42"/>
      <c r="G195" s="18"/>
      <c r="H195" s="18"/>
      <c r="I195" s="18"/>
      <c r="J195" s="90"/>
      <c r="K195" s="89"/>
    </row>
    <row r="196" spans="1:11" ht="15.75">
      <c r="A196" s="66">
        <v>2</v>
      </c>
      <c r="B196" s="34">
        <v>4</v>
      </c>
      <c r="C196" s="38" t="s">
        <v>19</v>
      </c>
      <c r="D196" s="33" t="s">
        <v>19</v>
      </c>
      <c r="E196" s="33"/>
      <c r="F196" s="40" t="s">
        <v>13</v>
      </c>
      <c r="G196" s="37">
        <f>G198+G201+G206+G211+G212</f>
        <v>202223558</v>
      </c>
      <c r="H196" s="37">
        <f>H198+H201+H204+H206+H211+H212</f>
        <v>159418523</v>
      </c>
      <c r="I196" s="37">
        <f>I198+I201+I204+I206+I211+I212</f>
        <v>159167572.16000003</v>
      </c>
      <c r="J196" s="93"/>
    </row>
    <row r="197" spans="1:11">
      <c r="A197" s="48">
        <v>2</v>
      </c>
      <c r="B197" s="4">
        <v>4</v>
      </c>
      <c r="C197" s="11">
        <v>1</v>
      </c>
      <c r="D197" s="8" t="s">
        <v>19</v>
      </c>
      <c r="E197" s="11"/>
      <c r="F197" s="7" t="s">
        <v>141</v>
      </c>
      <c r="G197" s="72">
        <v>0</v>
      </c>
      <c r="H197" s="72"/>
      <c r="I197" s="72">
        <v>0</v>
      </c>
      <c r="J197" s="97"/>
    </row>
    <row r="198" spans="1:11">
      <c r="A198" s="48">
        <v>2</v>
      </c>
      <c r="B198" s="4">
        <v>4</v>
      </c>
      <c r="C198" s="11">
        <v>1</v>
      </c>
      <c r="D198" s="8">
        <v>2</v>
      </c>
      <c r="E198" s="11"/>
      <c r="F198" s="7" t="s">
        <v>175</v>
      </c>
      <c r="G198" s="72">
        <f>G199+G200</f>
        <v>45330911</v>
      </c>
      <c r="H198" s="72">
        <f t="shared" ref="H198:I198" si="30">H199+H200</f>
        <v>2574546</v>
      </c>
      <c r="I198" s="72">
        <f t="shared" si="30"/>
        <v>2562470.15</v>
      </c>
      <c r="J198" s="97"/>
    </row>
    <row r="199" spans="1:11">
      <c r="A199" s="48">
        <v>2</v>
      </c>
      <c r="B199" s="10">
        <v>4</v>
      </c>
      <c r="C199" s="43">
        <v>1</v>
      </c>
      <c r="D199" s="43">
        <v>2</v>
      </c>
      <c r="E199" s="43">
        <v>1</v>
      </c>
      <c r="F199" s="12" t="s">
        <v>176</v>
      </c>
      <c r="G199" s="30">
        <v>18000000</v>
      </c>
      <c r="H199" s="30">
        <v>697785</v>
      </c>
      <c r="I199" s="30">
        <v>506537.16</v>
      </c>
      <c r="J199" s="97"/>
    </row>
    <row r="200" spans="1:11">
      <c r="A200" s="48">
        <v>2</v>
      </c>
      <c r="B200" s="10">
        <v>4</v>
      </c>
      <c r="C200" s="43">
        <v>1</v>
      </c>
      <c r="D200" s="43">
        <v>2</v>
      </c>
      <c r="E200" s="43">
        <v>2</v>
      </c>
      <c r="F200" s="12" t="s">
        <v>182</v>
      </c>
      <c r="G200" s="30">
        <v>27330911</v>
      </c>
      <c r="H200" s="30">
        <v>1876761</v>
      </c>
      <c r="I200" s="30">
        <v>2055932.99</v>
      </c>
      <c r="J200" s="97"/>
    </row>
    <row r="201" spans="1:11">
      <c r="A201" s="48">
        <v>2</v>
      </c>
      <c r="B201" s="4">
        <v>4</v>
      </c>
      <c r="C201" s="11">
        <v>1</v>
      </c>
      <c r="D201" s="8">
        <v>4</v>
      </c>
      <c r="E201" s="43" t="s">
        <v>19</v>
      </c>
      <c r="F201" s="7" t="s">
        <v>154</v>
      </c>
      <c r="G201" s="72">
        <f>G202+G203+G204+G205</f>
        <v>5889763</v>
      </c>
      <c r="H201" s="72">
        <f t="shared" ref="H201:I201" si="31">H202+H203+H204+H205</f>
        <v>5691093</v>
      </c>
      <c r="I201" s="72">
        <f t="shared" si="31"/>
        <v>5452219.71</v>
      </c>
      <c r="J201" s="97"/>
    </row>
    <row r="202" spans="1:11">
      <c r="A202" s="48">
        <v>2</v>
      </c>
      <c r="B202" s="4">
        <v>4</v>
      </c>
      <c r="C202" s="11">
        <v>1</v>
      </c>
      <c r="D202" s="8">
        <v>4</v>
      </c>
      <c r="E202" s="11">
        <v>1</v>
      </c>
      <c r="F202" s="42" t="s">
        <v>177</v>
      </c>
      <c r="G202" s="30">
        <v>3000000</v>
      </c>
      <c r="H202" s="30">
        <v>5055000</v>
      </c>
      <c r="I202" s="30">
        <v>4722772.46</v>
      </c>
      <c r="J202" s="97"/>
    </row>
    <row r="203" spans="1:11">
      <c r="A203" s="48">
        <v>2</v>
      </c>
      <c r="B203" s="4">
        <v>4</v>
      </c>
      <c r="C203" s="11">
        <v>1</v>
      </c>
      <c r="D203" s="8">
        <v>4</v>
      </c>
      <c r="E203" s="11">
        <v>2</v>
      </c>
      <c r="F203" s="42" t="s">
        <v>216</v>
      </c>
      <c r="G203" s="30">
        <v>2889763</v>
      </c>
      <c r="H203" s="30">
        <v>294093</v>
      </c>
      <c r="I203" s="30">
        <v>388142.25</v>
      </c>
      <c r="J203" s="97"/>
    </row>
    <row r="204" spans="1:11">
      <c r="A204" s="69">
        <v>2</v>
      </c>
      <c r="B204" s="4">
        <v>4</v>
      </c>
      <c r="C204" s="8">
        <v>1</v>
      </c>
      <c r="D204" s="8">
        <v>6</v>
      </c>
      <c r="E204" s="8"/>
      <c r="F204" s="31" t="s">
        <v>178</v>
      </c>
      <c r="G204" s="72">
        <v>0</v>
      </c>
      <c r="H204" s="72"/>
      <c r="I204" s="72"/>
      <c r="J204" s="98"/>
    </row>
    <row r="205" spans="1:11">
      <c r="A205" s="48">
        <v>2</v>
      </c>
      <c r="B205" s="10">
        <v>4</v>
      </c>
      <c r="C205" s="43">
        <v>1</v>
      </c>
      <c r="D205" s="43">
        <v>6</v>
      </c>
      <c r="E205" s="43">
        <v>1</v>
      </c>
      <c r="F205" s="42" t="s">
        <v>179</v>
      </c>
      <c r="G205" s="30">
        <v>0</v>
      </c>
      <c r="H205" s="30">
        <v>342000</v>
      </c>
      <c r="I205" s="30">
        <v>341305</v>
      </c>
      <c r="J205" s="97"/>
    </row>
    <row r="206" spans="1:11">
      <c r="A206" s="48">
        <v>2</v>
      </c>
      <c r="B206" s="4">
        <v>4</v>
      </c>
      <c r="C206" s="11">
        <v>2</v>
      </c>
      <c r="D206" s="8"/>
      <c r="E206" s="11"/>
      <c r="F206" s="31"/>
      <c r="G206" s="72">
        <f>G207+G208+G209</f>
        <v>119002884</v>
      </c>
      <c r="H206" s="72">
        <f t="shared" ref="H206:I206" si="32">H207+H208+H209</f>
        <v>119152884</v>
      </c>
      <c r="I206" s="72">
        <f t="shared" si="32"/>
        <v>119152883.02000001</v>
      </c>
      <c r="J206" s="97"/>
    </row>
    <row r="207" spans="1:11">
      <c r="A207" s="48">
        <v>2</v>
      </c>
      <c r="B207" s="4">
        <v>4</v>
      </c>
      <c r="C207" s="11">
        <v>2</v>
      </c>
      <c r="D207" s="8">
        <v>2</v>
      </c>
      <c r="E207" s="11">
        <v>1</v>
      </c>
      <c r="F207" s="42" t="s">
        <v>217</v>
      </c>
      <c r="G207" s="30">
        <v>58000000</v>
      </c>
      <c r="H207" s="30">
        <v>58000000</v>
      </c>
      <c r="I207" s="30">
        <v>55842590.520000003</v>
      </c>
      <c r="J207" s="97"/>
    </row>
    <row r="208" spans="1:11">
      <c r="A208" s="48">
        <v>2</v>
      </c>
      <c r="B208" s="4">
        <v>4</v>
      </c>
      <c r="C208" s="11">
        <v>2</v>
      </c>
      <c r="D208" s="8">
        <v>2</v>
      </c>
      <c r="E208" s="11">
        <v>2</v>
      </c>
      <c r="F208" s="42" t="s">
        <v>218</v>
      </c>
      <c r="G208" s="30">
        <v>61002884</v>
      </c>
      <c r="H208" s="30">
        <v>61002884</v>
      </c>
      <c r="I208" s="30">
        <v>63160292.5</v>
      </c>
      <c r="J208" s="97"/>
    </row>
    <row r="209" spans="1:10">
      <c r="A209" s="48">
        <v>2</v>
      </c>
      <c r="B209" s="4">
        <v>4</v>
      </c>
      <c r="C209" s="11">
        <v>3</v>
      </c>
      <c r="D209" s="8">
        <v>1</v>
      </c>
      <c r="E209" s="11">
        <v>2</v>
      </c>
      <c r="F209" s="42" t="s">
        <v>256</v>
      </c>
      <c r="G209" s="30">
        <v>0</v>
      </c>
      <c r="H209" s="30">
        <v>150000</v>
      </c>
      <c r="I209" s="30">
        <v>150000</v>
      </c>
      <c r="J209" s="97"/>
    </row>
    <row r="210" spans="1:10">
      <c r="A210" s="69">
        <v>2</v>
      </c>
      <c r="B210" s="4">
        <v>4</v>
      </c>
      <c r="C210" s="8">
        <v>7</v>
      </c>
      <c r="D210" s="8"/>
      <c r="E210" s="8"/>
      <c r="F210" s="7" t="s">
        <v>142</v>
      </c>
      <c r="G210" s="72">
        <f>G211</f>
        <v>20000000</v>
      </c>
      <c r="H210" s="72">
        <f t="shared" ref="H210:I210" si="33">H211</f>
        <v>20000000</v>
      </c>
      <c r="I210" s="72">
        <f t="shared" si="33"/>
        <v>19999999.440000001</v>
      </c>
      <c r="J210" s="97"/>
    </row>
    <row r="211" spans="1:10">
      <c r="A211" s="48">
        <v>2</v>
      </c>
      <c r="B211" s="4">
        <v>4</v>
      </c>
      <c r="C211" s="11">
        <v>7</v>
      </c>
      <c r="D211" s="43">
        <v>2</v>
      </c>
      <c r="E211" s="11"/>
      <c r="F211" s="12" t="s">
        <v>119</v>
      </c>
      <c r="G211" s="30">
        <v>20000000</v>
      </c>
      <c r="H211" s="30">
        <v>20000000</v>
      </c>
      <c r="I211" s="30">
        <v>19999999.440000001</v>
      </c>
      <c r="J211" s="90"/>
    </row>
    <row r="212" spans="1:10" ht="15.75" customHeight="1">
      <c r="A212" s="48">
        <v>2</v>
      </c>
      <c r="B212" s="4">
        <v>4</v>
      </c>
      <c r="C212" s="11">
        <v>9</v>
      </c>
      <c r="D212" s="43">
        <v>2</v>
      </c>
      <c r="E212" s="11"/>
      <c r="F212" s="31"/>
      <c r="G212" s="72">
        <f>G213+G214</f>
        <v>12000000</v>
      </c>
      <c r="H212" s="72">
        <f t="shared" ref="H212:I212" si="34">H213+H214</f>
        <v>12000000</v>
      </c>
      <c r="I212" s="72">
        <f t="shared" si="34"/>
        <v>11999999.84</v>
      </c>
      <c r="J212" s="90"/>
    </row>
    <row r="213" spans="1:10">
      <c r="A213" s="48">
        <v>2</v>
      </c>
      <c r="B213" s="4">
        <v>4</v>
      </c>
      <c r="C213" s="11">
        <v>9</v>
      </c>
      <c r="D213" s="43">
        <v>2</v>
      </c>
      <c r="E213" s="11">
        <v>1</v>
      </c>
      <c r="F213" s="42" t="s">
        <v>219</v>
      </c>
      <c r="G213" s="30">
        <v>6000000</v>
      </c>
      <c r="H213" s="30">
        <v>6000000</v>
      </c>
      <c r="I213" s="30">
        <v>7134026.6100000003</v>
      </c>
      <c r="J213" s="90"/>
    </row>
    <row r="214" spans="1:10">
      <c r="A214" s="48">
        <v>2</v>
      </c>
      <c r="B214" s="4">
        <v>4</v>
      </c>
      <c r="C214" s="11">
        <v>9</v>
      </c>
      <c r="D214" s="43">
        <v>3</v>
      </c>
      <c r="E214" s="11">
        <v>1</v>
      </c>
      <c r="F214" s="42" t="s">
        <v>220</v>
      </c>
      <c r="G214" s="30">
        <v>6000000</v>
      </c>
      <c r="H214" s="30">
        <v>6000000</v>
      </c>
      <c r="I214" s="30">
        <v>4865973.2300000004</v>
      </c>
      <c r="J214" s="90"/>
    </row>
    <row r="215" spans="1:10">
      <c r="A215" s="48"/>
      <c r="B215" s="4"/>
      <c r="C215" s="11"/>
      <c r="D215" s="43"/>
      <c r="E215" s="11"/>
      <c r="F215" s="31"/>
      <c r="G215" s="30"/>
      <c r="H215" s="30"/>
      <c r="I215" s="30"/>
      <c r="J215" s="90"/>
    </row>
    <row r="216" spans="1:10">
      <c r="A216" s="48"/>
      <c r="B216" s="4"/>
      <c r="C216" s="11"/>
      <c r="D216" s="43"/>
      <c r="E216" s="11"/>
      <c r="F216" s="31"/>
      <c r="G216" s="30"/>
      <c r="H216" s="30"/>
      <c r="I216" s="30"/>
      <c r="J216" s="90"/>
    </row>
    <row r="217" spans="1:10">
      <c r="A217" s="48"/>
      <c r="B217" s="4"/>
      <c r="C217" s="11"/>
      <c r="D217" s="43"/>
      <c r="E217" s="11"/>
      <c r="F217" s="31"/>
      <c r="G217" s="30"/>
      <c r="H217" s="30"/>
      <c r="I217" s="30"/>
      <c r="J217" s="90"/>
    </row>
    <row r="218" spans="1:10">
      <c r="A218" s="48"/>
      <c r="B218" s="4"/>
      <c r="C218" s="11"/>
      <c r="D218" s="43"/>
      <c r="E218" s="11"/>
      <c r="F218" s="80" t="s">
        <v>146</v>
      </c>
      <c r="G218" s="81">
        <f>G212+G211+G206+G201+G198</f>
        <v>202223558</v>
      </c>
      <c r="H218" s="81">
        <f>H212+H211+H206+H204+H201+H198</f>
        <v>159418523</v>
      </c>
      <c r="I218" s="81">
        <f>I212+I211+I206+I204+I201+I198</f>
        <v>159167572.16000003</v>
      </c>
      <c r="J218" s="91"/>
    </row>
    <row r="219" spans="1:10">
      <c r="A219" s="48"/>
      <c r="B219" s="4"/>
      <c r="C219" s="11"/>
      <c r="D219" s="43"/>
      <c r="E219" s="11"/>
      <c r="F219" s="12"/>
      <c r="G219" s="30"/>
      <c r="H219" s="30"/>
      <c r="I219" s="30"/>
      <c r="J219" s="90"/>
    </row>
    <row r="220" spans="1:10">
      <c r="A220" s="48"/>
      <c r="B220" s="4"/>
      <c r="C220" s="11"/>
      <c r="D220" s="43"/>
      <c r="E220" s="11"/>
      <c r="F220" s="12"/>
      <c r="G220" s="30"/>
      <c r="H220" s="30"/>
      <c r="I220" s="30"/>
      <c r="J220" s="90"/>
    </row>
    <row r="221" spans="1:10" ht="15.75">
      <c r="A221" s="66">
        <v>2</v>
      </c>
      <c r="B221" s="34">
        <v>5</v>
      </c>
      <c r="C221" s="38" t="s">
        <v>19</v>
      </c>
      <c r="D221" s="100" t="s">
        <v>19</v>
      </c>
      <c r="E221" s="100"/>
      <c r="F221" s="40" t="s">
        <v>251</v>
      </c>
      <c r="G221" s="37">
        <v>0</v>
      </c>
      <c r="H221" s="37">
        <f>H223+H224+H225</f>
        <v>59598222</v>
      </c>
      <c r="I221" s="37">
        <f>I223+I224+I225</f>
        <v>51612461.060000002</v>
      </c>
      <c r="J221" s="90"/>
    </row>
    <row r="222" spans="1:10">
      <c r="A222" s="48"/>
      <c r="B222" s="4"/>
      <c r="C222" s="11"/>
      <c r="D222" s="43"/>
      <c r="E222" s="11"/>
      <c r="F222" s="12"/>
      <c r="G222" s="30">
        <v>0</v>
      </c>
      <c r="H222" s="30"/>
      <c r="I222" s="30"/>
      <c r="J222" s="90"/>
    </row>
    <row r="223" spans="1:10">
      <c r="A223" s="48">
        <v>2</v>
      </c>
      <c r="B223" s="4">
        <v>5</v>
      </c>
      <c r="C223" s="11">
        <v>3</v>
      </c>
      <c r="D223" s="43">
        <v>1</v>
      </c>
      <c r="E223" s="11">
        <v>2</v>
      </c>
      <c r="F223" s="12" t="s">
        <v>257</v>
      </c>
      <c r="G223" s="30">
        <v>0</v>
      </c>
      <c r="H223" s="30">
        <v>3646427</v>
      </c>
      <c r="I223" s="30">
        <v>0</v>
      </c>
      <c r="J223" s="90"/>
    </row>
    <row r="224" spans="1:10">
      <c r="A224" s="48">
        <v>2</v>
      </c>
      <c r="B224" s="4">
        <v>5</v>
      </c>
      <c r="C224" s="11">
        <v>3</v>
      </c>
      <c r="D224" s="43">
        <v>2</v>
      </c>
      <c r="E224" s="11">
        <v>1</v>
      </c>
      <c r="F224" s="12" t="s">
        <v>258</v>
      </c>
      <c r="G224" s="30">
        <v>0</v>
      </c>
      <c r="H224" s="30">
        <v>51612466</v>
      </c>
      <c r="I224" s="30">
        <v>51612461.060000002</v>
      </c>
      <c r="J224" s="90"/>
    </row>
    <row r="225" spans="1:10">
      <c r="A225" s="48">
        <v>2</v>
      </c>
      <c r="B225" s="4">
        <v>5</v>
      </c>
      <c r="C225" s="11">
        <v>4</v>
      </c>
      <c r="D225" s="43">
        <v>1</v>
      </c>
      <c r="E225" s="11">
        <v>1</v>
      </c>
      <c r="F225" s="42" t="s">
        <v>259</v>
      </c>
      <c r="G225" s="30">
        <v>0</v>
      </c>
      <c r="H225" s="30">
        <v>4339329</v>
      </c>
      <c r="I225" s="30">
        <v>0</v>
      </c>
      <c r="J225" s="90"/>
    </row>
    <row r="226" spans="1:10">
      <c r="A226" s="48"/>
      <c r="B226" s="4"/>
      <c r="C226" s="11"/>
      <c r="D226" s="43"/>
      <c r="E226" s="11"/>
      <c r="F226" s="12"/>
      <c r="G226" s="30"/>
      <c r="H226" s="30"/>
      <c r="I226" s="30"/>
      <c r="J226" s="90"/>
    </row>
    <row r="227" spans="1:10">
      <c r="A227" s="48"/>
      <c r="B227" s="4"/>
      <c r="C227" s="11"/>
      <c r="D227" s="43"/>
      <c r="E227" s="11"/>
      <c r="F227" s="12"/>
      <c r="G227" s="30"/>
      <c r="H227" s="30"/>
      <c r="I227" s="30"/>
      <c r="J227" s="90"/>
    </row>
    <row r="228" spans="1:10" ht="15.75">
      <c r="A228" s="66">
        <v>2</v>
      </c>
      <c r="B228" s="34">
        <v>6</v>
      </c>
      <c r="C228" s="38" t="s">
        <v>19</v>
      </c>
      <c r="D228" s="33" t="s">
        <v>19</v>
      </c>
      <c r="E228" s="33"/>
      <c r="F228" s="40" t="s">
        <v>120</v>
      </c>
      <c r="G228" s="37">
        <f>G229+G235+G238+G243+G249</f>
        <v>245288660</v>
      </c>
      <c r="H228" s="37">
        <f t="shared" ref="H228:I228" si="35">H229+H235+H238+H243+H249</f>
        <v>57620164.129999995</v>
      </c>
      <c r="I228" s="37">
        <f t="shared" si="35"/>
        <v>11811817.9</v>
      </c>
      <c r="J228" s="93"/>
    </row>
    <row r="229" spans="1:10" ht="12.75" customHeight="1">
      <c r="A229" s="48">
        <v>2</v>
      </c>
      <c r="B229" s="4">
        <v>6</v>
      </c>
      <c r="C229" s="11">
        <v>1</v>
      </c>
      <c r="D229" s="8" t="s">
        <v>19</v>
      </c>
      <c r="E229" s="11"/>
      <c r="F229" s="7" t="s">
        <v>121</v>
      </c>
      <c r="G229" s="17">
        <f>G230+G231+G232+G233+G234</f>
        <v>211117660</v>
      </c>
      <c r="H229" s="17">
        <f t="shared" ref="H229:I229" si="36">H230+H231+H232+H233+H234</f>
        <v>48256373.18</v>
      </c>
      <c r="I229" s="17">
        <f t="shared" si="36"/>
        <v>7158190.2600000007</v>
      </c>
      <c r="J229" s="93"/>
    </row>
    <row r="230" spans="1:10" ht="12.75" customHeight="1">
      <c r="A230" s="48">
        <v>2</v>
      </c>
      <c r="B230" s="4">
        <v>6</v>
      </c>
      <c r="C230" s="11">
        <v>1</v>
      </c>
      <c r="D230" s="11">
        <v>1</v>
      </c>
      <c r="E230" s="11"/>
      <c r="F230" s="12" t="s">
        <v>122</v>
      </c>
      <c r="G230" s="18">
        <v>7702000</v>
      </c>
      <c r="H230" s="18">
        <v>1271016</v>
      </c>
      <c r="I230" s="18">
        <v>586886.56999999995</v>
      </c>
      <c r="J230" s="90"/>
    </row>
    <row r="231" spans="1:10" ht="12.75" customHeight="1">
      <c r="A231" s="48">
        <v>2</v>
      </c>
      <c r="B231" s="4">
        <v>6</v>
      </c>
      <c r="C231" s="11">
        <v>1</v>
      </c>
      <c r="D231" s="11">
        <v>2</v>
      </c>
      <c r="E231" s="11"/>
      <c r="F231" s="12" t="s">
        <v>171</v>
      </c>
      <c r="G231" s="18">
        <v>0</v>
      </c>
      <c r="H231" s="18">
        <v>0</v>
      </c>
      <c r="I231" s="18">
        <v>0</v>
      </c>
      <c r="J231" s="90"/>
    </row>
    <row r="232" spans="1:10" ht="12.75" customHeight="1">
      <c r="A232" s="48">
        <v>2</v>
      </c>
      <c r="B232" s="4">
        <v>6</v>
      </c>
      <c r="C232" s="11">
        <v>1</v>
      </c>
      <c r="D232" s="11">
        <v>3</v>
      </c>
      <c r="E232" s="11"/>
      <c r="F232" s="12" t="s">
        <v>189</v>
      </c>
      <c r="G232" s="18">
        <v>3165660</v>
      </c>
      <c r="H232" s="18">
        <v>12761403.18</v>
      </c>
      <c r="I232" s="18">
        <v>5334729.04</v>
      </c>
      <c r="J232" s="90"/>
    </row>
    <row r="233" spans="1:10" ht="12.75" customHeight="1">
      <c r="A233" s="48">
        <v>2</v>
      </c>
      <c r="B233" s="4">
        <v>6</v>
      </c>
      <c r="C233" s="11">
        <v>1</v>
      </c>
      <c r="D233" s="11">
        <v>4</v>
      </c>
      <c r="E233" s="11"/>
      <c r="F233" s="42" t="s">
        <v>123</v>
      </c>
      <c r="G233" s="18">
        <v>200000</v>
      </c>
      <c r="H233" s="18">
        <v>1057118</v>
      </c>
      <c r="I233" s="18">
        <v>1196527.19</v>
      </c>
      <c r="J233" s="90"/>
    </row>
    <row r="234" spans="1:10" ht="12.75" customHeight="1">
      <c r="A234" s="48">
        <v>2</v>
      </c>
      <c r="B234" s="10">
        <v>6</v>
      </c>
      <c r="C234" s="43">
        <v>1</v>
      </c>
      <c r="D234" s="43">
        <v>9</v>
      </c>
      <c r="E234" s="43"/>
      <c r="F234" s="12" t="s">
        <v>124</v>
      </c>
      <c r="G234" s="18">
        <v>200050000</v>
      </c>
      <c r="H234" s="18">
        <v>33166836</v>
      </c>
      <c r="I234" s="18">
        <v>40047.46</v>
      </c>
      <c r="J234" s="14" t="s">
        <v>19</v>
      </c>
    </row>
    <row r="235" spans="1:10" ht="12.75" customHeight="1">
      <c r="A235" s="69">
        <v>2</v>
      </c>
      <c r="B235" s="4">
        <v>6</v>
      </c>
      <c r="C235" s="8">
        <v>2</v>
      </c>
      <c r="D235" s="8"/>
      <c r="E235" s="8"/>
      <c r="F235" s="7" t="s">
        <v>155</v>
      </c>
      <c r="G235" s="17">
        <f>G236+G237</f>
        <v>80000</v>
      </c>
      <c r="H235" s="17">
        <f t="shared" ref="H235:I235" si="37">H236+H237</f>
        <v>441446.47</v>
      </c>
      <c r="I235" s="17">
        <f t="shared" si="37"/>
        <v>180156.59000000003</v>
      </c>
      <c r="J235" s="14" t="s">
        <v>19</v>
      </c>
    </row>
    <row r="236" spans="1:10" ht="12.75" customHeight="1">
      <c r="A236" s="48">
        <v>2</v>
      </c>
      <c r="B236" s="10">
        <v>6</v>
      </c>
      <c r="C236" s="43">
        <v>2</v>
      </c>
      <c r="D236" s="43">
        <v>1</v>
      </c>
      <c r="E236" s="43">
        <v>1</v>
      </c>
      <c r="F236" s="42" t="s">
        <v>221</v>
      </c>
      <c r="G236" s="18">
        <v>80000</v>
      </c>
      <c r="H236" s="18">
        <v>328121.46999999997</v>
      </c>
      <c r="I236" s="18">
        <v>67769.100000000006</v>
      </c>
      <c r="J236" s="14"/>
    </row>
    <row r="237" spans="1:10" ht="12.75" customHeight="1">
      <c r="A237" s="48">
        <v>2</v>
      </c>
      <c r="B237" s="10">
        <v>6</v>
      </c>
      <c r="C237" s="43">
        <v>2</v>
      </c>
      <c r="D237" s="43">
        <v>3</v>
      </c>
      <c r="E237" s="43">
        <v>1</v>
      </c>
      <c r="F237" s="42" t="s">
        <v>222</v>
      </c>
      <c r="G237" s="18">
        <v>0</v>
      </c>
      <c r="H237" s="18">
        <v>113325</v>
      </c>
      <c r="I237" s="18">
        <v>112387.49</v>
      </c>
      <c r="J237" s="14"/>
    </row>
    <row r="238" spans="1:10" ht="12.75" customHeight="1">
      <c r="A238" s="69">
        <v>2</v>
      </c>
      <c r="B238" s="4">
        <v>6</v>
      </c>
      <c r="C238" s="8">
        <v>4</v>
      </c>
      <c r="D238" s="8" t="s">
        <v>19</v>
      </c>
      <c r="E238" s="8"/>
      <c r="F238" s="7" t="s">
        <v>125</v>
      </c>
      <c r="G238" s="17">
        <f>G239+G240+G241+G242</f>
        <v>33300000</v>
      </c>
      <c r="H238" s="17">
        <f t="shared" ref="H238:I238" si="38">H239+H240+H241+H242</f>
        <v>3415000</v>
      </c>
      <c r="I238" s="17">
        <f t="shared" si="38"/>
        <v>22047.38</v>
      </c>
      <c r="J238" s="13" t="s">
        <v>28</v>
      </c>
    </row>
    <row r="239" spans="1:10" ht="12.75" customHeight="1">
      <c r="A239" s="48">
        <v>2</v>
      </c>
      <c r="B239" s="4">
        <v>6</v>
      </c>
      <c r="C239" s="11">
        <v>4</v>
      </c>
      <c r="D239" s="11">
        <v>1</v>
      </c>
      <c r="E239" s="11"/>
      <c r="F239" s="42" t="s">
        <v>126</v>
      </c>
      <c r="G239" s="18">
        <v>2500000</v>
      </c>
      <c r="H239" s="18">
        <v>3375000</v>
      </c>
      <c r="I239" s="18">
        <v>0</v>
      </c>
      <c r="J239" s="13" t="s">
        <v>19</v>
      </c>
    </row>
    <row r="240" spans="1:10" ht="12.75" customHeight="1">
      <c r="A240" s="48">
        <v>2</v>
      </c>
      <c r="B240" s="4">
        <v>6</v>
      </c>
      <c r="C240" s="11">
        <v>4</v>
      </c>
      <c r="D240" s="11">
        <v>2</v>
      </c>
      <c r="E240" s="11"/>
      <c r="F240" s="42" t="s">
        <v>249</v>
      </c>
      <c r="G240" s="18">
        <v>0</v>
      </c>
      <c r="H240" s="18">
        <v>10000</v>
      </c>
      <c r="I240" s="18">
        <v>0</v>
      </c>
      <c r="J240" s="13"/>
    </row>
    <row r="241" spans="1:10" ht="12.75" customHeight="1">
      <c r="A241" s="48">
        <v>2</v>
      </c>
      <c r="B241" s="4">
        <v>6</v>
      </c>
      <c r="C241" s="11">
        <v>4</v>
      </c>
      <c r="D241" s="11">
        <v>7</v>
      </c>
      <c r="E241" s="11"/>
      <c r="F241" s="42" t="s">
        <v>260</v>
      </c>
      <c r="G241" s="18">
        <v>0</v>
      </c>
      <c r="H241" s="18">
        <v>30000</v>
      </c>
      <c r="I241" s="18">
        <v>22047.38</v>
      </c>
      <c r="J241" s="13"/>
    </row>
    <row r="242" spans="1:10" ht="12.75" customHeight="1">
      <c r="A242" s="48">
        <v>2</v>
      </c>
      <c r="B242" s="4">
        <v>6</v>
      </c>
      <c r="C242" s="11">
        <v>4</v>
      </c>
      <c r="D242" s="11">
        <v>8</v>
      </c>
      <c r="E242" s="11"/>
      <c r="F242" s="42" t="s">
        <v>223</v>
      </c>
      <c r="G242" s="18">
        <v>30800000</v>
      </c>
      <c r="H242" s="18">
        <v>0</v>
      </c>
      <c r="I242" s="18">
        <v>0</v>
      </c>
      <c r="J242" s="13"/>
    </row>
    <row r="243" spans="1:10" ht="12.75" customHeight="1">
      <c r="A243" s="69">
        <v>2</v>
      </c>
      <c r="B243" s="4">
        <v>6</v>
      </c>
      <c r="C243" s="8">
        <v>5</v>
      </c>
      <c r="D243" s="8"/>
      <c r="E243" s="8"/>
      <c r="F243" s="31" t="s">
        <v>143</v>
      </c>
      <c r="G243" s="17">
        <f>G244+G245+G246+G247+G248</f>
        <v>0</v>
      </c>
      <c r="H243" s="17">
        <f t="shared" ref="H243:I243" si="39">H244+H245+H246+H247+H248</f>
        <v>1052355</v>
      </c>
      <c r="I243" s="17">
        <f t="shared" si="39"/>
        <v>818612.11999999988</v>
      </c>
      <c r="J243" s="14" t="s">
        <v>19</v>
      </c>
    </row>
    <row r="244" spans="1:10" ht="12.75" customHeight="1">
      <c r="A244" s="48">
        <v>2</v>
      </c>
      <c r="B244" s="10">
        <v>6</v>
      </c>
      <c r="C244" s="43">
        <v>5</v>
      </c>
      <c r="D244" s="43">
        <v>4</v>
      </c>
      <c r="E244" s="43">
        <v>1</v>
      </c>
      <c r="F244" s="42" t="s">
        <v>180</v>
      </c>
      <c r="G244" s="18">
        <v>0</v>
      </c>
      <c r="H244" s="18">
        <v>60775</v>
      </c>
      <c r="I244" s="18">
        <v>60775</v>
      </c>
      <c r="J244" s="14"/>
    </row>
    <row r="245" spans="1:10" ht="12.75" customHeight="1">
      <c r="A245" s="48">
        <v>2</v>
      </c>
      <c r="B245" s="4">
        <v>6</v>
      </c>
      <c r="C245" s="11">
        <v>5</v>
      </c>
      <c r="D245" s="11">
        <v>5</v>
      </c>
      <c r="E245" s="11">
        <v>1</v>
      </c>
      <c r="F245" s="42" t="s">
        <v>127</v>
      </c>
      <c r="G245" s="18">
        <v>0</v>
      </c>
      <c r="H245" s="18">
        <v>566305</v>
      </c>
      <c r="I245" s="18">
        <v>527863.44999999995</v>
      </c>
      <c r="J245" s="13" t="s">
        <v>19</v>
      </c>
    </row>
    <row r="246" spans="1:10" ht="12.75" customHeight="1">
      <c r="A246" s="48">
        <v>2</v>
      </c>
      <c r="B246" s="4">
        <v>6</v>
      </c>
      <c r="C246" s="11">
        <v>5</v>
      </c>
      <c r="D246" s="11">
        <v>6</v>
      </c>
      <c r="E246" s="11">
        <v>1</v>
      </c>
      <c r="F246" s="42" t="s">
        <v>250</v>
      </c>
      <c r="G246" s="18">
        <v>0</v>
      </c>
      <c r="H246" s="18">
        <v>171895</v>
      </c>
      <c r="I246" s="18">
        <v>89884.94</v>
      </c>
      <c r="J246" s="13"/>
    </row>
    <row r="247" spans="1:10" ht="12.75" customHeight="1">
      <c r="A247" s="48">
        <v>2</v>
      </c>
      <c r="B247" s="4">
        <v>6</v>
      </c>
      <c r="C247" s="11">
        <v>5</v>
      </c>
      <c r="D247" s="11">
        <v>7</v>
      </c>
      <c r="E247" s="11">
        <v>1</v>
      </c>
      <c r="F247" s="42" t="s">
        <v>224</v>
      </c>
      <c r="G247" s="85">
        <v>0</v>
      </c>
      <c r="H247" s="18">
        <v>23500</v>
      </c>
      <c r="I247" s="18">
        <v>23085.83</v>
      </c>
      <c r="J247" s="13"/>
    </row>
    <row r="248" spans="1:10" ht="12.75" customHeight="1">
      <c r="A248" s="48">
        <v>2</v>
      </c>
      <c r="B248" s="4">
        <v>6</v>
      </c>
      <c r="C248" s="11">
        <v>5</v>
      </c>
      <c r="D248" s="11">
        <v>8</v>
      </c>
      <c r="E248" s="11">
        <v>1</v>
      </c>
      <c r="F248" s="42" t="s">
        <v>243</v>
      </c>
      <c r="G248" s="85">
        <v>0</v>
      </c>
      <c r="H248" s="18">
        <v>229880</v>
      </c>
      <c r="I248" s="18">
        <v>117002.9</v>
      </c>
      <c r="J248" s="13"/>
    </row>
    <row r="249" spans="1:10" ht="12.75" customHeight="1">
      <c r="A249" s="69">
        <v>2</v>
      </c>
      <c r="B249" s="4">
        <v>6</v>
      </c>
      <c r="C249" s="8">
        <v>8</v>
      </c>
      <c r="D249" s="8"/>
      <c r="E249" s="8"/>
      <c r="F249" s="31" t="s">
        <v>128</v>
      </c>
      <c r="G249" s="17">
        <f>G250+G251+G252</f>
        <v>791000</v>
      </c>
      <c r="H249" s="17">
        <f t="shared" ref="H249:I249" si="40">H250+H251+H252</f>
        <v>4454989.4800000004</v>
      </c>
      <c r="I249" s="17">
        <f t="shared" si="40"/>
        <v>3632811.55</v>
      </c>
      <c r="J249" s="14"/>
    </row>
    <row r="250" spans="1:10" ht="12.75" customHeight="1">
      <c r="A250" s="48">
        <v>2</v>
      </c>
      <c r="B250" s="4">
        <v>6</v>
      </c>
      <c r="C250" s="11">
        <v>8</v>
      </c>
      <c r="D250" s="11">
        <v>3</v>
      </c>
      <c r="E250" s="11">
        <v>1</v>
      </c>
      <c r="F250" s="42" t="s">
        <v>129</v>
      </c>
      <c r="G250" s="18">
        <v>466000</v>
      </c>
      <c r="H250" s="18">
        <v>3673979.48</v>
      </c>
      <c r="I250" s="18">
        <v>2111527.75</v>
      </c>
      <c r="J250" s="13"/>
    </row>
    <row r="251" spans="1:10" ht="12.75" customHeight="1">
      <c r="A251" s="48">
        <v>2</v>
      </c>
      <c r="B251" s="4">
        <v>6</v>
      </c>
      <c r="C251" s="11">
        <v>8</v>
      </c>
      <c r="D251" s="11">
        <v>8</v>
      </c>
      <c r="E251" s="11">
        <v>1</v>
      </c>
      <c r="F251" s="42" t="s">
        <v>130</v>
      </c>
      <c r="G251" s="18">
        <v>0</v>
      </c>
      <c r="H251" s="18">
        <v>758010</v>
      </c>
      <c r="I251" s="18">
        <v>1521283.8</v>
      </c>
      <c r="J251" s="90"/>
    </row>
    <row r="252" spans="1:10" ht="12.75" customHeight="1">
      <c r="A252" s="48">
        <v>2</v>
      </c>
      <c r="B252" s="4">
        <v>6</v>
      </c>
      <c r="C252" s="11">
        <v>8</v>
      </c>
      <c r="D252" s="11">
        <v>9</v>
      </c>
      <c r="E252" s="11">
        <v>1</v>
      </c>
      <c r="F252" s="42" t="s">
        <v>225</v>
      </c>
      <c r="G252" s="18">
        <v>325000</v>
      </c>
      <c r="H252" s="18">
        <v>23000</v>
      </c>
      <c r="I252" s="18">
        <v>0</v>
      </c>
      <c r="J252" s="90"/>
    </row>
    <row r="253" spans="1:10" ht="12.75" customHeight="1">
      <c r="A253" s="48"/>
      <c r="B253" s="4"/>
      <c r="C253" s="11"/>
      <c r="D253" s="11"/>
      <c r="E253" s="11"/>
      <c r="F253" s="80" t="s">
        <v>149</v>
      </c>
      <c r="G253" s="37">
        <f>G249+G243+G238+G235+G229</f>
        <v>245288660</v>
      </c>
      <c r="H253" s="37">
        <f t="shared" ref="H253:I253" si="41">H249+H243+H238+H235+H229</f>
        <v>57620164.130000003</v>
      </c>
      <c r="I253" s="37">
        <f t="shared" si="41"/>
        <v>11811817.9</v>
      </c>
      <c r="J253" s="91"/>
    </row>
    <row r="254" spans="1:10" ht="12.75" customHeight="1">
      <c r="A254" s="48"/>
      <c r="B254" s="4"/>
      <c r="C254" s="11"/>
      <c r="D254" s="11"/>
      <c r="E254" s="11"/>
      <c r="F254" s="42"/>
      <c r="G254" s="18"/>
      <c r="H254" s="18"/>
      <c r="I254" s="18"/>
      <c r="J254" s="90"/>
    </row>
    <row r="255" spans="1:10" ht="18" customHeight="1">
      <c r="A255" s="34">
        <v>2</v>
      </c>
      <c r="B255" s="34">
        <v>7</v>
      </c>
      <c r="C255" s="34"/>
      <c r="D255" s="34"/>
      <c r="E255" s="34"/>
      <c r="F255" s="36" t="s">
        <v>131</v>
      </c>
      <c r="G255" s="76">
        <f>G256</f>
        <v>271332882</v>
      </c>
      <c r="H255" s="76">
        <f>H256</f>
        <v>307852848.56</v>
      </c>
      <c r="I255" s="73">
        <f t="shared" ref="I255" si="42">+I256</f>
        <v>0</v>
      </c>
      <c r="J255" s="99"/>
    </row>
    <row r="256" spans="1:10" ht="12.75" customHeight="1">
      <c r="A256" s="69">
        <v>2</v>
      </c>
      <c r="B256" s="4">
        <v>7</v>
      </c>
      <c r="C256" s="8">
        <v>2</v>
      </c>
      <c r="D256" s="8"/>
      <c r="E256" s="8"/>
      <c r="F256" s="31" t="s">
        <v>144</v>
      </c>
      <c r="G256" s="17">
        <f>G257+G258+G259+G260+G261+G262+G263+G264</f>
        <v>271332882</v>
      </c>
      <c r="H256" s="17">
        <f t="shared" ref="H256:I256" si="43">H257+H258+H259+H260+H261+H262+H263+H264</f>
        <v>307852848.56</v>
      </c>
      <c r="I256" s="17">
        <f t="shared" si="43"/>
        <v>0</v>
      </c>
      <c r="J256" s="91"/>
    </row>
    <row r="257" spans="1:10" ht="12.75" customHeight="1">
      <c r="A257" s="48">
        <v>2</v>
      </c>
      <c r="B257" s="4">
        <v>7</v>
      </c>
      <c r="C257" s="11">
        <v>2</v>
      </c>
      <c r="D257" s="11">
        <v>1</v>
      </c>
      <c r="E257" s="11"/>
      <c r="F257" s="42" t="s">
        <v>226</v>
      </c>
      <c r="G257" s="18">
        <v>70000000</v>
      </c>
      <c r="H257" s="18">
        <v>94385806</v>
      </c>
      <c r="I257" s="18">
        <v>0</v>
      </c>
      <c r="J257" s="90"/>
    </row>
    <row r="258" spans="1:10" ht="12.75" customHeight="1">
      <c r="A258" s="48">
        <v>2</v>
      </c>
      <c r="B258" s="4">
        <v>7</v>
      </c>
      <c r="C258" s="11">
        <v>2</v>
      </c>
      <c r="D258" s="11">
        <v>2</v>
      </c>
      <c r="E258" s="11"/>
      <c r="F258" s="42" t="s">
        <v>227</v>
      </c>
      <c r="G258" s="18">
        <v>25000000</v>
      </c>
      <c r="H258" s="18">
        <v>25000000</v>
      </c>
      <c r="I258" s="18">
        <v>0</v>
      </c>
      <c r="J258" s="90"/>
    </row>
    <row r="259" spans="1:10" ht="12.75" customHeight="1">
      <c r="A259" s="48">
        <v>2</v>
      </c>
      <c r="B259" s="4">
        <v>7</v>
      </c>
      <c r="C259" s="11">
        <v>2</v>
      </c>
      <c r="D259" s="11">
        <v>3</v>
      </c>
      <c r="E259" s="11"/>
      <c r="F259" s="42" t="s">
        <v>228</v>
      </c>
      <c r="G259" s="18">
        <v>10000000</v>
      </c>
      <c r="H259" s="18">
        <v>10000000</v>
      </c>
      <c r="I259" s="18">
        <v>0</v>
      </c>
      <c r="J259" s="90"/>
    </row>
    <row r="260" spans="1:10" ht="12.75" customHeight="1">
      <c r="A260" s="48">
        <v>2</v>
      </c>
      <c r="B260" s="4">
        <v>7</v>
      </c>
      <c r="C260" s="11">
        <v>2</v>
      </c>
      <c r="D260" s="11">
        <v>4</v>
      </c>
      <c r="E260" s="11"/>
      <c r="F260" s="42" t="s">
        <v>229</v>
      </c>
      <c r="G260" s="18">
        <v>105000000</v>
      </c>
      <c r="H260" s="18">
        <v>105000000</v>
      </c>
      <c r="I260" s="18">
        <v>0</v>
      </c>
      <c r="J260" s="90"/>
    </row>
    <row r="261" spans="1:10" ht="12.75" customHeight="1">
      <c r="A261" s="48">
        <v>2</v>
      </c>
      <c r="B261" s="4">
        <v>7</v>
      </c>
      <c r="C261" s="11">
        <v>2</v>
      </c>
      <c r="D261" s="11">
        <v>5</v>
      </c>
      <c r="E261" s="11"/>
      <c r="F261" s="42" t="s">
        <v>230</v>
      </c>
      <c r="G261" s="18">
        <v>5000000</v>
      </c>
      <c r="H261" s="18">
        <v>5000000</v>
      </c>
      <c r="I261" s="18">
        <v>0</v>
      </c>
      <c r="J261" s="90"/>
    </row>
    <row r="262" spans="1:10" ht="12.75" customHeight="1">
      <c r="A262" s="48">
        <v>2</v>
      </c>
      <c r="B262" s="4">
        <v>7</v>
      </c>
      <c r="C262" s="11">
        <v>2</v>
      </c>
      <c r="D262" s="11">
        <v>6</v>
      </c>
      <c r="E262" s="11"/>
      <c r="F262" s="42" t="s">
        <v>231</v>
      </c>
      <c r="G262" s="18">
        <v>5000000</v>
      </c>
      <c r="H262" s="18">
        <v>9708193.5299999993</v>
      </c>
      <c r="I262" s="18">
        <v>0</v>
      </c>
      <c r="J262" s="90"/>
    </row>
    <row r="263" spans="1:10" ht="12.75" customHeight="1">
      <c r="A263" s="48">
        <v>2</v>
      </c>
      <c r="B263" s="4">
        <v>7</v>
      </c>
      <c r="C263" s="11">
        <v>2</v>
      </c>
      <c r="D263" s="11">
        <v>7</v>
      </c>
      <c r="E263" s="11"/>
      <c r="F263" s="42" t="s">
        <v>232</v>
      </c>
      <c r="G263" s="18">
        <v>45000000</v>
      </c>
      <c r="H263" s="18">
        <v>52425967.030000001</v>
      </c>
      <c r="I263" s="18">
        <v>0</v>
      </c>
      <c r="J263" s="90"/>
    </row>
    <row r="264" spans="1:10" ht="12.75" customHeight="1">
      <c r="A264" s="48">
        <v>2</v>
      </c>
      <c r="B264" s="4">
        <v>7</v>
      </c>
      <c r="C264" s="11">
        <v>2</v>
      </c>
      <c r="D264" s="11">
        <v>9</v>
      </c>
      <c r="E264" s="11"/>
      <c r="F264" s="42" t="s">
        <v>233</v>
      </c>
      <c r="G264" s="18">
        <v>6332882</v>
      </c>
      <c r="H264" s="18">
        <v>6332882</v>
      </c>
      <c r="I264" s="18">
        <v>0</v>
      </c>
      <c r="J264" s="90"/>
    </row>
    <row r="265" spans="1:10" ht="12.75" customHeight="1">
      <c r="A265" s="48"/>
      <c r="B265" s="4"/>
      <c r="C265" s="11"/>
      <c r="D265" s="11"/>
      <c r="E265" s="11"/>
      <c r="F265" s="42"/>
      <c r="G265" s="18"/>
      <c r="H265" s="18"/>
      <c r="I265" s="18"/>
      <c r="J265" s="90"/>
    </row>
    <row r="266" spans="1:10" ht="12.75" customHeight="1">
      <c r="B266" s="11"/>
      <c r="C266" s="11"/>
      <c r="D266" s="11"/>
      <c r="E266" s="11"/>
      <c r="F266" s="80" t="s">
        <v>148</v>
      </c>
      <c r="G266" s="37">
        <f>G264+G263+G262+G261+G260+G259+G258+G257</f>
        <v>271332882</v>
      </c>
      <c r="H266" s="37">
        <f t="shared" ref="H266:I266" si="44">H264+H263+H262+H261+H260+H259+H258+H257</f>
        <v>307852848.56</v>
      </c>
      <c r="I266" s="37">
        <f t="shared" si="44"/>
        <v>0</v>
      </c>
      <c r="J266" s="90"/>
    </row>
    <row r="267" spans="1:10" ht="12.75" customHeight="1">
      <c r="B267" s="11"/>
      <c r="C267" s="11"/>
      <c r="D267" s="11"/>
      <c r="E267" s="11"/>
      <c r="F267" s="7"/>
      <c r="G267" s="18"/>
      <c r="H267" s="18"/>
      <c r="I267" s="18"/>
      <c r="J267" s="90"/>
    </row>
    <row r="268" spans="1:10" ht="12.75" customHeight="1">
      <c r="B268" s="11"/>
      <c r="C268" s="11"/>
      <c r="D268" s="11"/>
      <c r="E268" s="11"/>
      <c r="F268" s="7" t="s">
        <v>147</v>
      </c>
      <c r="G268" s="77">
        <f>G255+G228+G221+G196+G137+G64+G19</f>
        <v>3016623037</v>
      </c>
      <c r="H268" s="77">
        <f t="shared" ref="H268:I268" si="45">H255+H228+H221+H196+H137+H64+H19</f>
        <v>3016623037</v>
      </c>
      <c r="I268" s="77">
        <f t="shared" si="45"/>
        <v>1855299491.1300001</v>
      </c>
      <c r="J268" s="90"/>
    </row>
    <row r="269" spans="1:10" ht="12.75" customHeight="1">
      <c r="B269" s="11"/>
      <c r="C269" s="11"/>
      <c r="D269" s="11"/>
      <c r="E269" s="11"/>
      <c r="F269" s="7"/>
      <c r="G269" s="77"/>
      <c r="H269" s="78"/>
      <c r="I269" s="18"/>
      <c r="J269" s="90"/>
    </row>
    <row r="270" spans="1:10" ht="18" customHeight="1">
      <c r="B270" s="47"/>
      <c r="C270" s="47"/>
      <c r="D270" s="47" t="s">
        <v>28</v>
      </c>
      <c r="E270" s="47"/>
      <c r="F270" s="110" t="s">
        <v>253</v>
      </c>
      <c r="G270" s="110"/>
      <c r="H270" s="18"/>
      <c r="I270" s="79">
        <f>I268</f>
        <v>1855299491.1300001</v>
      </c>
    </row>
    <row r="271" spans="1:10" ht="18" customHeight="1">
      <c r="D271" s="48" t="s">
        <v>19</v>
      </c>
      <c r="F271" s="50" t="s">
        <v>59</v>
      </c>
      <c r="G271" s="51" t="s">
        <v>19</v>
      </c>
      <c r="I271" s="86">
        <f>H268-I270</f>
        <v>1161323545.8699999</v>
      </c>
    </row>
    <row r="272" spans="1:10" ht="30.75" customHeight="1">
      <c r="A272" s="101" t="s">
        <v>244</v>
      </c>
      <c r="B272" s="101"/>
      <c r="C272" s="101"/>
      <c r="D272" s="101"/>
      <c r="E272" s="101"/>
      <c r="F272" s="101"/>
      <c r="G272" s="101"/>
      <c r="H272" s="101"/>
      <c r="I272" s="101"/>
    </row>
    <row r="273" spans="8:8">
      <c r="H273" s="3" t="s">
        <v>19</v>
      </c>
    </row>
    <row r="274" spans="8:8">
      <c r="H274" s="3" t="s">
        <v>19</v>
      </c>
    </row>
  </sheetData>
  <mergeCells count="14">
    <mergeCell ref="A272:I272"/>
    <mergeCell ref="B17:G17"/>
    <mergeCell ref="B14:F14"/>
    <mergeCell ref="B15:F15"/>
    <mergeCell ref="B4:J4"/>
    <mergeCell ref="B5:J5"/>
    <mergeCell ref="B13:F13"/>
    <mergeCell ref="A6:J6"/>
    <mergeCell ref="A7:J7"/>
    <mergeCell ref="A8:J8"/>
    <mergeCell ref="A9:J9"/>
    <mergeCell ref="A10:J10"/>
    <mergeCell ref="A11:J11"/>
    <mergeCell ref="F270:G270"/>
  </mergeCells>
  <phoneticPr fontId="0" type="noConversion"/>
  <printOptions horizontalCentered="1" verticalCentered="1"/>
  <pageMargins left="0" right="0" top="7.874015748031496E-2" bottom="0.31496062992125984" header="0" footer="0"/>
  <pageSetup scale="60" orientation="portrait" r:id="rId1"/>
  <headerFooter alignWithMargins="0">
    <oddFooter>Página &amp;P</oddFooter>
  </headerFooter>
  <rowBreaks count="2" manualBreakCount="2">
    <brk id="166" max="8" man="1"/>
    <brk id="22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3" enableFormatConditionsCalculation="0">
    <tabColor indexed="26"/>
  </sheetPr>
  <dimension ref="A1:J28"/>
  <sheetViews>
    <sheetView showZeros="0" topLeftCell="A10" workbookViewId="0">
      <selection activeCell="G26" sqref="G26"/>
    </sheetView>
  </sheetViews>
  <sheetFormatPr baseColWidth="10" defaultRowHeight="12.75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6.42578125" style="3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 customWidth="1"/>
    <col min="14" max="14" width="11.5703125" style="2" bestFit="1" customWidth="1"/>
    <col min="15" max="20" width="11.42578125" style="2" customWidth="1"/>
    <col min="21" max="39" width="0" style="2" hidden="1" customWidth="1"/>
    <col min="40" max="16384" width="11.42578125" style="2"/>
  </cols>
  <sheetData>
    <row r="1" spans="1:10">
      <c r="A1"/>
    </row>
    <row r="2" spans="1:10" ht="21.75" customHeight="1">
      <c r="A2"/>
    </row>
    <row r="3" spans="1:10" ht="36" customHeight="1">
      <c r="A3" s="105"/>
      <c r="B3" s="105"/>
      <c r="C3" s="105"/>
      <c r="D3" s="105"/>
      <c r="E3" s="105"/>
      <c r="F3" s="105"/>
      <c r="G3" s="105"/>
    </row>
    <row r="4" spans="1:10" ht="18" customHeight="1">
      <c r="A4" s="88"/>
      <c r="B4" s="88"/>
      <c r="C4" s="88"/>
      <c r="D4" s="88"/>
      <c r="E4" s="88"/>
      <c r="F4" s="88"/>
      <c r="G4" s="88"/>
    </row>
    <row r="5" spans="1:10" ht="23.25">
      <c r="A5" s="108" t="s">
        <v>196</v>
      </c>
      <c r="B5" s="108"/>
      <c r="C5" s="108"/>
      <c r="D5" s="108"/>
      <c r="E5" s="108"/>
      <c r="F5" s="108"/>
      <c r="G5" s="108"/>
      <c r="H5" s="41"/>
      <c r="I5" s="41"/>
    </row>
    <row r="6" spans="1:10" ht="18.75">
      <c r="A6" s="107" t="s">
        <v>193</v>
      </c>
      <c r="B6" s="107"/>
      <c r="C6" s="107"/>
      <c r="D6" s="107"/>
      <c r="E6" s="107"/>
      <c r="F6" s="107"/>
      <c r="G6" s="107"/>
      <c r="H6" s="9"/>
      <c r="I6" s="9"/>
      <c r="J6" s="9"/>
    </row>
    <row r="7" spans="1:10">
      <c r="A7" s="5"/>
      <c r="B7" s="5"/>
      <c r="C7" s="5"/>
      <c r="D7" s="1"/>
    </row>
    <row r="8" spans="1:10" ht="15.75">
      <c r="A8" s="109" t="s">
        <v>7</v>
      </c>
      <c r="B8" s="109"/>
      <c r="C8" s="109"/>
      <c r="D8" s="109"/>
      <c r="E8" s="109"/>
      <c r="F8" s="109"/>
      <c r="G8" s="109"/>
    </row>
    <row r="9" spans="1:10" ht="15.75">
      <c r="A9" s="109" t="s">
        <v>194</v>
      </c>
      <c r="B9" s="109"/>
      <c r="C9" s="109"/>
      <c r="D9" s="109"/>
      <c r="E9" s="109"/>
      <c r="F9" s="109"/>
      <c r="G9" s="109"/>
    </row>
    <row r="10" spans="1:10" ht="15.75">
      <c r="A10" s="109" t="s">
        <v>19</v>
      </c>
      <c r="B10" s="109"/>
      <c r="C10" s="109"/>
      <c r="D10" s="109"/>
      <c r="E10" s="109"/>
      <c r="F10" s="109"/>
      <c r="G10" s="109"/>
    </row>
    <row r="11" spans="1:10" ht="12.75" hidden="1" customHeight="1">
      <c r="A11" s="6"/>
      <c r="B11" s="6"/>
      <c r="C11" s="6"/>
      <c r="D11" s="12"/>
      <c r="E11" s="13"/>
      <c r="F11" s="13"/>
      <c r="G11" s="13"/>
    </row>
    <row r="12" spans="1:10" ht="12.75" hidden="1" customHeight="1"/>
    <row r="15" spans="1:10" ht="15.75">
      <c r="A15" s="109" t="s">
        <v>16</v>
      </c>
      <c r="B15" s="109"/>
      <c r="C15" s="109"/>
      <c r="D15" s="109"/>
      <c r="E15" s="109"/>
      <c r="F15" s="109"/>
      <c r="G15" s="109"/>
    </row>
    <row r="16" spans="1:10" ht="15.75">
      <c r="A16" s="109"/>
      <c r="B16" s="109"/>
      <c r="C16" s="109"/>
      <c r="D16" s="109"/>
      <c r="E16" s="109"/>
      <c r="F16" s="109"/>
      <c r="G16" s="109"/>
    </row>
    <row r="17" spans="1:7" ht="15">
      <c r="D17" s="20"/>
      <c r="E17" s="20"/>
      <c r="F17" s="20"/>
      <c r="G17" s="20"/>
    </row>
    <row r="18" spans="1:7">
      <c r="D18" s="21"/>
      <c r="E18" s="21"/>
      <c r="F18" s="21"/>
      <c r="G18" s="21"/>
    </row>
    <row r="19" spans="1:7" ht="30" customHeight="1">
      <c r="A19" s="114" t="s">
        <v>5</v>
      </c>
      <c r="B19" s="114"/>
      <c r="C19" s="114"/>
      <c r="D19" s="114"/>
      <c r="E19" s="22"/>
      <c r="F19" s="22"/>
      <c r="G19" s="54" t="s">
        <v>6</v>
      </c>
    </row>
    <row r="20" spans="1:7" ht="43.5" customHeight="1">
      <c r="A20" s="112" t="s">
        <v>17</v>
      </c>
      <c r="B20" s="112"/>
      <c r="C20" s="112"/>
      <c r="D20" s="112"/>
      <c r="E20" s="24"/>
      <c r="F20" s="24"/>
      <c r="G20" s="83">
        <f>+ejecucion!I13</f>
        <v>3016623037</v>
      </c>
    </row>
    <row r="21" spans="1:7" ht="40.5" customHeight="1" thickBot="1">
      <c r="A21" s="112" t="s">
        <v>56</v>
      </c>
      <c r="B21" s="112"/>
      <c r="C21" s="112"/>
      <c r="D21" s="112"/>
      <c r="E21" s="24"/>
      <c r="F21" s="25"/>
      <c r="G21" s="84">
        <f>+ejecucion!I14</f>
        <v>1855299491.1300001</v>
      </c>
    </row>
    <row r="22" spans="1:7" ht="30" customHeight="1">
      <c r="A22" s="112" t="s">
        <v>10</v>
      </c>
      <c r="B22" s="112"/>
      <c r="C22" s="112"/>
      <c r="D22" s="112"/>
      <c r="E22" s="25"/>
      <c r="F22" s="25"/>
      <c r="G22" s="87">
        <f>+G20-G21</f>
        <v>1161323545.8699999</v>
      </c>
    </row>
    <row r="23" spans="1:7" ht="30" customHeight="1">
      <c r="A23" s="26"/>
      <c r="B23" s="26"/>
      <c r="C23" s="26"/>
      <c r="D23" s="27"/>
      <c r="E23" s="25"/>
      <c r="F23" s="25"/>
      <c r="G23" s="25"/>
    </row>
    <row r="24" spans="1:7" ht="30" customHeight="1">
      <c r="A24" s="115" t="s">
        <v>19</v>
      </c>
      <c r="B24" s="115"/>
      <c r="C24" s="26"/>
      <c r="D24" s="25"/>
      <c r="E24" s="25"/>
      <c r="F24" s="25"/>
      <c r="G24" s="25" t="s">
        <v>19</v>
      </c>
    </row>
    <row r="25" spans="1:7" ht="30" customHeight="1">
      <c r="A25" s="113" t="s">
        <v>19</v>
      </c>
      <c r="B25" s="113"/>
      <c r="C25" s="113"/>
      <c r="D25" s="113"/>
      <c r="E25" s="25"/>
      <c r="F25" s="28"/>
      <c r="G25" s="28" t="s">
        <v>19</v>
      </c>
    </row>
    <row r="26" spans="1:7" ht="30" customHeight="1">
      <c r="A26" s="111" t="s">
        <v>19</v>
      </c>
      <c r="B26" s="111"/>
      <c r="C26" s="111"/>
      <c r="D26" s="111"/>
      <c r="E26" s="28"/>
      <c r="F26" s="27"/>
      <c r="G26" s="29" t="s">
        <v>19</v>
      </c>
    </row>
    <row r="27" spans="1:7" ht="30" customHeight="1">
      <c r="A27" s="111"/>
      <c r="B27" s="111"/>
      <c r="C27" s="111"/>
      <c r="D27" s="19"/>
      <c r="E27" s="27"/>
      <c r="F27" s="19"/>
      <c r="G27" s="23"/>
    </row>
    <row r="28" spans="1:7" ht="15.75">
      <c r="E28" s="19"/>
    </row>
  </sheetData>
  <mergeCells count="16">
    <mergeCell ref="A10:G10"/>
    <mergeCell ref="A8:G8"/>
    <mergeCell ref="A9:G9"/>
    <mergeCell ref="A3:G3"/>
    <mergeCell ref="A5:G5"/>
    <mergeCell ref="A6:G6"/>
    <mergeCell ref="A27:C27"/>
    <mergeCell ref="A15:G15"/>
    <mergeCell ref="A16:G16"/>
    <mergeCell ref="A21:D21"/>
    <mergeCell ref="A22:D22"/>
    <mergeCell ref="A25:D25"/>
    <mergeCell ref="A26:D26"/>
    <mergeCell ref="A20:D20"/>
    <mergeCell ref="A19:D19"/>
    <mergeCell ref="A24:B24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ejecucion</vt:lpstr>
      <vt:lpstr>resumen</vt:lpstr>
      <vt:lpstr>ejecucion!Área_de_impresión</vt:lpstr>
      <vt:lpstr>resumen!Área_de_impresión</vt:lpstr>
      <vt:lpstr>ejecucion!Títulos_a_imprimir</vt:lpstr>
      <vt:lpstr>resumen!Títulos_a_imprimir</vt:lpstr>
    </vt:vector>
  </TitlesOfParts>
  <Company>WFP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Rafael Ventura</cp:lastModifiedBy>
  <cp:lastPrinted>2016-01-27T17:23:45Z</cp:lastPrinted>
  <dcterms:created xsi:type="dcterms:W3CDTF">2006-01-17T19:13:45Z</dcterms:created>
  <dcterms:modified xsi:type="dcterms:W3CDTF">2016-01-27T17:23:46Z</dcterms:modified>
</cp:coreProperties>
</file>