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7.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9.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0.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1.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3.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4.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5.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6.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17.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8.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9.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0.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1.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22.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23.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24.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25.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26.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27.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28.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29.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30.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31.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32.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3.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34.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35.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36.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37.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38.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39.xml" ContentType="application/vnd.openxmlformats-officedocument.drawing+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40.xml" ContentType="application/vnd.openxmlformats-officedocument.drawing+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41.xml" ContentType="application/vnd.openxmlformats-officedocument.drawing+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hidePivotFieldList="1" defaultThemeVersion="166925"/>
  <mc:AlternateContent xmlns:mc="http://schemas.openxmlformats.org/markup-compatibility/2006">
    <mc:Choice Requires="x15">
      <x15ac:absPath xmlns:x15ac="http://schemas.microsoft.com/office/spreadsheetml/2010/11/ac" url="https://mepyd.sharepoint.com/sites/CoordinacinTcnica/Documentos compartidos/END 2030/Informe anual END 2024/Indicadores/"/>
    </mc:Choice>
  </mc:AlternateContent>
  <xr:revisionPtr revIDLastSave="14266" documentId="13_ncr:1_{00C47FC5-5AD4-479E-A4A8-A5CF7C200585}" xr6:coauthVersionLast="47" xr6:coauthVersionMax="47" xr10:uidLastSave="{6ABCF785-28FD-461F-BF7C-FAF931D12E68}"/>
  <bookViews>
    <workbookView xWindow="-120" yWindow="-120" windowWidth="29040" windowHeight="15720" tabRatio="857" xr2:uid="{AFC5FFEC-8F5A-4465-8846-FDBDE31FC8E3}"/>
  </bookViews>
  <sheets>
    <sheet name="Índice" sheetId="68" r:id="rId1"/>
    <sheet name="Gráfico 1" sheetId="93" r:id="rId2"/>
    <sheet name="Gráfico 2 y 3" sheetId="66" r:id="rId3"/>
    <sheet name="Gráfico 4" sheetId="92" r:id="rId4"/>
    <sheet name="Gráfico 5" sheetId="69" r:id="rId5"/>
    <sheet name="Gráfico 6" sheetId="70" r:id="rId6"/>
    <sheet name="Gráfico 7" sheetId="71" r:id="rId7"/>
    <sheet name="Gráfico 8" sheetId="74" r:id="rId8"/>
    <sheet name="Gráfico 9" sheetId="98" r:id="rId9"/>
    <sheet name="Gráfico 10" sheetId="75" r:id="rId10"/>
    <sheet name="Gráfico 11" sheetId="76" r:id="rId11"/>
    <sheet name="Gráfico 12" sheetId="77" r:id="rId12"/>
    <sheet name="Gráfico 13" sheetId="78" r:id="rId13"/>
    <sheet name="Gráfico 14" sheetId="79" r:id="rId14"/>
    <sheet name="Gráfico 15" sheetId="80" r:id="rId15"/>
    <sheet name="Gráfico 16" sheetId="81" r:id="rId16"/>
    <sheet name="Gráfico 17" sheetId="82" r:id="rId17"/>
    <sheet name="Gráfico 18" sheetId="83" r:id="rId18"/>
    <sheet name="Gráfico 19" sheetId="84" r:id="rId19"/>
    <sheet name="Gráfico 20" sheetId="85" r:id="rId20"/>
    <sheet name="Gráfico 21" sheetId="72" r:id="rId21"/>
    <sheet name="Gráfico 22" sheetId="86" r:id="rId22"/>
    <sheet name="Gráfico 23" sheetId="73" r:id="rId23"/>
    <sheet name="Gráfico 24" sheetId="87" r:id="rId24"/>
    <sheet name="Gráfico 25" sheetId="88" r:id="rId25"/>
    <sheet name="Gráfico 26" sheetId="89" r:id="rId26"/>
    <sheet name="Gráfico 27" sheetId="101" r:id="rId27"/>
    <sheet name="Gráfico 28" sheetId="102" r:id="rId28"/>
    <sheet name="Gráfico 29" sheetId="103" r:id="rId29"/>
    <sheet name="Gráfico 30" sheetId="104" r:id="rId30"/>
    <sheet name="Gráfico 31" sheetId="105" r:id="rId31"/>
    <sheet name="Gráfico 32" sheetId="100" r:id="rId32"/>
    <sheet name="Gráfico 33" sheetId="106" r:id="rId33"/>
    <sheet name="Gráfico 34" sheetId="107" r:id="rId34"/>
    <sheet name="Gráfico 35" sheetId="108" r:id="rId35"/>
    <sheet name="Gráfico 36" sheetId="109" r:id="rId36"/>
    <sheet name="Gráfico 37" sheetId="110" r:id="rId37"/>
    <sheet name="Gráfico 38" sheetId="111" r:id="rId38"/>
    <sheet name="Gráfico 39" sheetId="112" r:id="rId39"/>
    <sheet name="Gráfico 40" sheetId="113" r:id="rId40"/>
    <sheet name="Gráfico 41" sheetId="99" r:id="rId41"/>
    <sheet name="Tabla 1" sheetId="36" r:id="rId42"/>
    <sheet name="Tabla 2" sheetId="35" r:id="rId43"/>
    <sheet name="Tabla 3" sheetId="37" r:id="rId44"/>
    <sheet name="Tabla 4" sheetId="64" r:id="rId45"/>
    <sheet name="Tabla 5" sheetId="34" r:id="rId46"/>
    <sheet name="Anexo I" sheetId="43" r:id="rId47"/>
    <sheet name="Anexo II" sheetId="53" r:id="rId48"/>
    <sheet name="Anexo III" sheetId="52" r:id="rId49"/>
    <sheet name="Anexo III-A" sheetId="55" r:id="rId50"/>
    <sheet name="Anexo III-B" sheetId="56" r:id="rId51"/>
    <sheet name="Anexo III-C" sheetId="57" r:id="rId52"/>
    <sheet name="Anexo IV" sheetId="61" r:id="rId53"/>
    <sheet name="Anexo V" sheetId="62" r:id="rId54"/>
    <sheet name="Anexo V-A" sheetId="63" r:id="rId55"/>
    <sheet name="Anexo VI" sheetId="48" r:id="rId56"/>
  </sheets>
  <definedNames>
    <definedName name="_xlnm._FilterDatabase" localSheetId="46" hidden="1">'Anexo I'!$A$3:$W$255</definedName>
    <definedName name="_xlnm._FilterDatabase" localSheetId="47" hidden="1">'Anexo II'!$A$2:$J$33</definedName>
    <definedName name="_xlnm._FilterDatabase" localSheetId="52" hidden="1">'Anexo IV'!$A$2:$M$2</definedName>
    <definedName name="_xlnm._FilterDatabase" localSheetId="53" hidden="1">'Anexo V'!$A$2:$F$67</definedName>
    <definedName name="_xlnm._FilterDatabase" localSheetId="54" hidden="1">'Anexo V-A'!$A$3:$H$450</definedName>
    <definedName name="_Hlk144145618" localSheetId="51">'Anexo III-C'!$E$22</definedName>
    <definedName name="_Hlk144145943" localSheetId="51">'Anexo III-C'!$A$23</definedName>
    <definedName name="_Hlk144146030" localSheetId="51">'Anexo III-C'!$E$23</definedName>
    <definedName name="_Hlk144146483" localSheetId="51">'Anexo III-C'!$A$24</definedName>
    <definedName name="_Hlk144146923" localSheetId="51">'Anexo III-C'!$A$25</definedName>
    <definedName name="_Hlk144147478" localSheetId="51">'Anexo III-C'!$A$27</definedName>
    <definedName name="_Hlk144147653" localSheetId="51">'Anexo III-C'!$A$28</definedName>
    <definedName name="_Toc184639429" localSheetId="28">'Gráfico 29'!$A$9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6" i="35" l="1"/>
  <c r="B6" i="35" s="1"/>
  <c r="B63" i="35"/>
  <c r="B62" i="35"/>
  <c r="G59" i="35"/>
  <c r="F59" i="35"/>
  <c r="E59" i="35"/>
  <c r="D59" i="35"/>
  <c r="C59" i="35"/>
  <c r="B59" i="35"/>
  <c r="G35" i="35"/>
  <c r="F35" i="35"/>
  <c r="E35" i="35"/>
  <c r="D35" i="35"/>
  <c r="C35" i="35"/>
  <c r="B35" i="35" s="1"/>
  <c r="G23" i="35"/>
  <c r="F23" i="35"/>
  <c r="E23" i="35"/>
  <c r="B23" i="35" s="1"/>
  <c r="D23" i="35"/>
  <c r="C23" i="35"/>
  <c r="G6" i="35"/>
  <c r="G5" i="35" s="1"/>
  <c r="F6" i="35"/>
  <c r="F5" i="35" s="1"/>
  <c r="E6" i="35"/>
  <c r="E5" i="35" s="1"/>
  <c r="D6" i="35"/>
  <c r="D5" i="35" s="1"/>
  <c r="C5" i="35" l="1"/>
  <c r="B5" i="35" s="1"/>
  <c r="C6" i="37" l="1"/>
  <c r="B8" i="93"/>
  <c r="C5" i="93" s="1"/>
  <c r="F8" i="93"/>
  <c r="G7" i="93" s="1"/>
  <c r="D8" i="93"/>
  <c r="E4" i="93" s="1"/>
  <c r="E3" i="93" l="1"/>
  <c r="C4" i="93"/>
  <c r="C3" i="93"/>
  <c r="E5" i="93"/>
  <c r="G5" i="93"/>
  <c r="G3" i="93"/>
  <c r="G6" i="93"/>
  <c r="E7" i="93"/>
  <c r="C6" i="93"/>
  <c r="E6" i="93"/>
  <c r="C7" i="93"/>
  <c r="G4" i="93"/>
  <c r="G8" i="93" l="1"/>
  <c r="E8" i="93"/>
  <c r="C8" i="93"/>
  <c r="E6" i="37" l="1"/>
  <c r="G6" i="37"/>
  <c r="F6" i="37"/>
  <c r="D6" i="37"/>
  <c r="F20" i="37"/>
  <c r="G20" i="37"/>
  <c r="E20" i="37"/>
  <c r="D20" i="37"/>
  <c r="C20" i="37"/>
  <c r="C25" i="37"/>
  <c r="C39" i="37"/>
  <c r="G25" i="37"/>
  <c r="F25" i="37"/>
  <c r="E25" i="37"/>
  <c r="D25" i="37"/>
  <c r="G39" i="37"/>
  <c r="F39" i="37"/>
  <c r="E39" i="37"/>
  <c r="D39" i="37"/>
  <c r="G42" i="37"/>
  <c r="F42" i="37"/>
  <c r="E42" i="37"/>
  <c r="D42" i="37"/>
  <c r="C42" i="37"/>
  <c r="D8" i="66" l="1"/>
  <c r="F8" i="66"/>
  <c r="G6" i="66" s="1"/>
  <c r="H8" i="66"/>
  <c r="I7" i="66" s="1"/>
  <c r="J8" i="66"/>
  <c r="B6" i="37"/>
  <c r="B20" i="37"/>
  <c r="B25" i="37"/>
  <c r="D5" i="37"/>
  <c r="B39" i="37"/>
  <c r="E5" i="37"/>
  <c r="F5" i="37"/>
  <c r="G5" i="37"/>
  <c r="B42" i="37"/>
  <c r="C5" i="37"/>
  <c r="E4" i="66" l="1"/>
  <c r="E6" i="66"/>
  <c r="K5" i="66"/>
  <c r="K4" i="66"/>
  <c r="E3" i="66"/>
  <c r="E7" i="66"/>
  <c r="K3" i="66"/>
  <c r="I6" i="66"/>
  <c r="I5" i="66"/>
  <c r="I3" i="66"/>
  <c r="B8" i="66"/>
  <c r="C3" i="66" s="1"/>
  <c r="K7" i="66"/>
  <c r="G4" i="66"/>
  <c r="G5" i="66"/>
  <c r="G7" i="66"/>
  <c r="I4" i="66"/>
  <c r="G3" i="66"/>
  <c r="K6" i="66"/>
  <c r="E5" i="66"/>
  <c r="B5" i="37"/>
  <c r="I8" i="66" l="1"/>
  <c r="E8" i="66"/>
  <c r="K8" i="66"/>
  <c r="G8" i="66"/>
  <c r="C7" i="66"/>
  <c r="C5" i="66"/>
  <c r="C6" i="66"/>
  <c r="C4" i="66"/>
  <c r="F6" i="34"/>
  <c r="E6" i="34"/>
  <c r="C6" i="34"/>
  <c r="C6" i="36"/>
  <c r="G13" i="34"/>
  <c r="F13" i="34"/>
  <c r="E13" i="34"/>
  <c r="D13" i="34"/>
  <c r="C13" i="34"/>
  <c r="G6" i="34"/>
  <c r="D6" i="34"/>
  <c r="C8" i="66" l="1"/>
  <c r="B13" i="34"/>
  <c r="B6" i="34"/>
  <c r="C5" i="34"/>
  <c r="B12" i="34"/>
  <c r="G22" i="36" l="1"/>
  <c r="G19" i="36" s="1"/>
  <c r="F22" i="36"/>
  <c r="F19" i="36" s="1"/>
  <c r="E22" i="36"/>
  <c r="E19" i="36" s="1"/>
  <c r="D22" i="36"/>
  <c r="D19" i="36" s="1"/>
  <c r="C22" i="36"/>
  <c r="G10" i="36"/>
  <c r="F10" i="36"/>
  <c r="E10" i="36"/>
  <c r="D10" i="36"/>
  <c r="C10" i="36"/>
  <c r="G6" i="36"/>
  <c r="F6" i="36"/>
  <c r="E6" i="36"/>
  <c r="D6" i="36"/>
  <c r="B22" i="36" l="1"/>
  <c r="B10" i="36"/>
  <c r="C19" i="36"/>
  <c r="B19" i="36" s="1"/>
  <c r="D5" i="36"/>
  <c r="E5" i="36"/>
  <c r="G5" i="36"/>
  <c r="F5" i="36"/>
  <c r="B6" i="36"/>
  <c r="C5" i="36" l="1"/>
  <c r="B5" i="36" s="1"/>
  <c r="C15" i="52"/>
  <c r="C14" i="52"/>
  <c r="C13" i="52"/>
  <c r="C12" i="52"/>
  <c r="C11" i="52"/>
  <c r="G5" i="34" l="1"/>
  <c r="F5" i="34"/>
  <c r="E5" i="34"/>
  <c r="B5" i="34" l="1"/>
</calcChain>
</file>

<file path=xl/sharedStrings.xml><?xml version="1.0" encoding="utf-8"?>
<sst xmlns="http://schemas.openxmlformats.org/spreadsheetml/2006/main" count="4155" uniqueCount="2153">
  <si>
    <t>Indicador</t>
  </si>
  <si>
    <t xml:space="preserve">Logrado </t>
  </si>
  <si>
    <t>Meta 2025</t>
  </si>
  <si>
    <t>1.1 Confianza en los partidos políticos</t>
  </si>
  <si>
    <t>Barómetro de las Américas (LAPOP)</t>
  </si>
  <si>
    <t>-</t>
  </si>
  <si>
    <t>Latino barómetro (%)</t>
  </si>
  <si>
    <t>Encuesta Confianza al Consumidor (%)</t>
  </si>
  <si>
    <t xml:space="preserve">1.2. Índice de Percepción de la Corrupción (IPC) </t>
  </si>
  <si>
    <t>Transparencia Internacional (%) (10 percepción de ausencia de corrupción a 0 percepción de existencia de corrupción)</t>
  </si>
  <si>
    <t>Barómetro de las Américas (LAPOP) (100 percepción de corrupción a 0 percepción de ausencia de corrupción)</t>
  </si>
  <si>
    <t>1.5 Tasa de solución casos Sistema Judicial</t>
  </si>
  <si>
    <t>Juzgados de Instrucción (%)</t>
  </si>
  <si>
    <t>Juzgados 1ra. Instancia (%)</t>
  </si>
  <si>
    <t>Corte de apelación penal (%)</t>
  </si>
  <si>
    <t>1.6 Efectividad general de la acusación Sistema Judicial</t>
  </si>
  <si>
    <t xml:space="preserve"> Juzgados de Instrucción (%)</t>
  </si>
  <si>
    <t xml:space="preserve"> Juzgados 1ra. Instancia (%)</t>
  </si>
  <si>
    <t>3.1 Indicador de perspectiva plurianual en materia de planificación fiscal, política del gasto y presupuestación (PEFA ID-12)</t>
  </si>
  <si>
    <t>C+</t>
  </si>
  <si>
    <t>B</t>
  </si>
  <si>
    <t>3.2 Eficacia en materia de recaudación de impuestos (PEFA ID-15)</t>
  </si>
  <si>
    <t>D+</t>
  </si>
  <si>
    <t>3.3 Competencia, precio razonable y controles en materia de adquisiciones (PEFA ID-19)</t>
  </si>
  <si>
    <t>B+</t>
  </si>
  <si>
    <t>3.4 Eficacia de la auditoría interna (PEFA ID-21)</t>
  </si>
  <si>
    <t>D</t>
  </si>
  <si>
    <t>3.5 Calidad y puntualidad de los informes presupuestarios del ejercicio en curso (PEFA ID-24)</t>
  </si>
  <si>
    <t>3.6 Escrutinio legislativo de la ley de presupuesto anual (PEFA ID-27)</t>
  </si>
  <si>
    <t>3.7 Escrutinio legislativo de los estados financieros anuales (PEFA ID-28)</t>
  </si>
  <si>
    <t>3.8 Previsibilidad del apoyo presupuestario directo (PEFA D-1)</t>
  </si>
  <si>
    <t>Línea base</t>
  </si>
  <si>
    <t>Proyecciones</t>
  </si>
  <si>
    <t>Año</t>
  </si>
  <si>
    <t>Valor</t>
  </si>
  <si>
    <t>1.3 Índice de Fortaleza Institucional - Nueva metodología (De 0 a 100, a mayor valor, mayor grado de fortaleza institucional)</t>
  </si>
  <si>
    <t>1.4 Índice de desarrollo burocrático (Valor minino 0 a máximo de 1)</t>
  </si>
  <si>
    <t>1.7 Tiempo duración procesos judiciales (en días)</t>
  </si>
  <si>
    <t xml:space="preserve">1.8. Tasa de homicidios (Por cien mil habitantes) </t>
  </si>
  <si>
    <t>Masculino</t>
  </si>
  <si>
    <t>Femenino</t>
  </si>
  <si>
    <t>Gran Santo Domingo</t>
  </si>
  <si>
    <t>Norte o Cibao</t>
  </si>
  <si>
    <t>Sur</t>
  </si>
  <si>
    <t>Este</t>
  </si>
  <si>
    <t xml:space="preserve">Masculino </t>
  </si>
  <si>
    <t xml:space="preserve">Femenino </t>
  </si>
  <si>
    <t xml:space="preserve">2.2 Número de regiones con porcentaje de población bajo la línea de pobreza extrema nacional mayor que 5% </t>
  </si>
  <si>
    <t xml:space="preserve">2.5 Número de regiones con porcentaje de población por debajo de la línea de pobreza moderada mayor que 20% </t>
  </si>
  <si>
    <t>2.8 Tasa neta de cobertura educación nivel inicial (sin matrícula de 3 y 4 años en línea de base)</t>
  </si>
  <si>
    <t xml:space="preserve">Masculino    </t>
  </si>
  <si>
    <t xml:space="preserve">Femenino    </t>
  </si>
  <si>
    <t>Urbano</t>
  </si>
  <si>
    <t>Rural</t>
  </si>
  <si>
    <t>2.9 Tasa neta de cobertura educación nivel básica</t>
  </si>
  <si>
    <t xml:space="preserve">2.10 Tasa neta de cobertura educación nivel secundaria    </t>
  </si>
  <si>
    <t xml:space="preserve">2.11 Porcentaje de la PEA de 15 años y más asistiendo a programas de capacitación laboral    </t>
  </si>
  <si>
    <t>2.12 Promedio de los puntajes de los estudiantes de 6to grado de primaria en la prueba de lectura LLECE/UNESCO</t>
  </si>
  <si>
    <t>Pertenecer al nivel III (754-809)</t>
  </si>
  <si>
    <t>2.13 Promedio de los puntajes de los estudiantes de 3er grado de primaria en la prueba de lectura LLECE/UNESCO</t>
  </si>
  <si>
    <t>Pertenecer al nivel III (729-812)</t>
  </si>
  <si>
    <t>2.14 Promedio de los puntajes de los estudiantes de 6to grado de primaria en la prueba de matemática LLECE/UNESCO</t>
  </si>
  <si>
    <t>Pertenecer al nivel III (789-877)</t>
  </si>
  <si>
    <t>2.15 Promedio de los puntajes de los estudiantes de 3er grado de primaria en la prueba de matemática LLECE/UNESCO</t>
  </si>
  <si>
    <t>Pertenecer al nivel II Con un puntaje promedio &gt;480 (688-749)</t>
  </si>
  <si>
    <t>2.16 Promedio de los puntajes de los estudiantes de 6to grado de primaria en la prueba de ciencias LLECE/UNESCO</t>
  </si>
  <si>
    <t>Pertenecer al nivel III (782-861)</t>
  </si>
  <si>
    <t>2.17 Porcentaje (%) de alumnos situados en o por debajo del nivel II de rendimientos en las pruebas LLECE/UNESCO de 6to grado para lectura matemáticas y ciencias</t>
  </si>
  <si>
    <t>Matemáticas</t>
  </si>
  <si>
    <t>Lectura</t>
  </si>
  <si>
    <t>Ciencias</t>
  </si>
  <si>
    <t xml:space="preserve">2.18 Número medio de años de escolaridad de la población de 25 a 39 años   </t>
  </si>
  <si>
    <t xml:space="preserve">2.19 Tasa de analfabetismo población de 15 años y más (%)  </t>
  </si>
  <si>
    <t>2.20 Gasto público en educación como % del PIB</t>
  </si>
  <si>
    <t>2.21 Esperanza de vida al nacer (años)</t>
  </si>
  <si>
    <t>2.22 Tasa de mortalidad menores de 5 años</t>
  </si>
  <si>
    <t>2002-2007</t>
  </si>
  <si>
    <t>1997-2007</t>
  </si>
  <si>
    <t>2.23 Tasa de mortalidad materna (razón de mortalidad materna)</t>
  </si>
  <si>
    <t>2.24 Tasa de mortalidad asociada a la malaria</t>
  </si>
  <si>
    <t>2.25 Tasa de mortalidad asociada a la tuberculosis</t>
  </si>
  <si>
    <t>2.26 Tasa de letalidad asociada al dengue</t>
  </si>
  <si>
    <t>2.27 Proporción de la población que no alcanza el mínimo de energía alimentaria</t>
  </si>
  <si>
    <t>2.28 Tasa de desnutrición global en menores de 5 años (peso/edad)</t>
  </si>
  <si>
    <t>2.29 Tasa de desnutrición aguda en menores de 5 años (peso/talla)</t>
  </si>
  <si>
    <t>2.30 Tasa de desnutrición crónica en menores de 5 años (talla/edad)</t>
  </si>
  <si>
    <t>2.31 Niños, niñas, hijos e hijas de madres VIH positivas que resultan ser positivos al testearse</t>
  </si>
  <si>
    <t>2.32 Proporción de la población portadora del VIH con infección avanzada que tiene acceso a medicamentos antirretrovirales (ARV).</t>
  </si>
  <si>
    <t>2.33 Gasto público en salud como % del Producto Interno Bruto (PIB)</t>
  </si>
  <si>
    <t>2.34 Porcentaje de la población con acceso a servicios sanitarios mejorados (%)</t>
  </si>
  <si>
    <t>2.35 Porcentaje de la población con acceso a agua de la red pública dentro o fuera de la vivienda</t>
  </si>
  <si>
    <t>2.36 Porcentaje de población protegida por el Seguro de Salud</t>
  </si>
  <si>
    <t>2.37 Tasa de desocupación ampliada de la población de 15 años y más</t>
  </si>
  <si>
    <t>2.38 Brecha regional de la tasa de desocupación ampliada</t>
  </si>
  <si>
    <t>&lt;5</t>
  </si>
  <si>
    <t>2.39 Porcentaje de población ocupada en el sector formal</t>
  </si>
  <si>
    <t>2.40 Brecha de género en ingreso laboral</t>
  </si>
  <si>
    <t>2.41 Brecha en tasa de ocupación femenina/masculina (15 años y más)</t>
  </si>
  <si>
    <t>2.42 Brecha en tasa de desocupación ampliada femenina / masculina (15 años y más)</t>
  </si>
  <si>
    <t>2.43 Porcentaje de mujeres en cargos electivos: Senado</t>
  </si>
  <si>
    <t>2.44 Porcentaje de mujeres en cargos electivos: Cámara de Diputados</t>
  </si>
  <si>
    <t>2.45 Porcentaje de mujeres en cargos electivos: Síndicas</t>
  </si>
  <si>
    <t>2.46 Porcentaje de mujeres en cargos electivos: Regidoras</t>
  </si>
  <si>
    <t>2.47 Porcentaje de niños y niñas de 6 a 14 años que trabajan</t>
  </si>
  <si>
    <t>2.48 Porcentaje de jóvenes de 15 a 19 años que no estudian y están desempleados</t>
  </si>
  <si>
    <t>A-</t>
  </si>
  <si>
    <t>A</t>
  </si>
  <si>
    <t>3.10 Tasa neta de matricula nivel superior (población 18-24 años) (%)</t>
  </si>
  <si>
    <t>3.11 Número de instituciones educación superior acreditadas a nivel internacional o por entidades acreditadoras nacionales legalmente reconocidas a nivel internacional y aceptadas por el MESCyT.</t>
  </si>
  <si>
    <t>3.12 Número de programas formativos de  educación superior acreditadas a nivel internacional o por entidades acreditadoras nacionales legalmente reconocidas a nivel internacional y aceptadas por el MESCyT.</t>
  </si>
  <si>
    <t>3.13 Usuario de internet</t>
  </si>
  <si>
    <t>3.14 Número de patentes registradas al año</t>
  </si>
  <si>
    <t>Promedio 2006-2008</t>
  </si>
  <si>
    <t>3.18 Participación % exportaciones dominicanas en exportaciones mundiales de bienes.</t>
  </si>
  <si>
    <t>3.19 Participación % exportaciones dominicanas en exportaciones mundiales de manufacturas.</t>
  </si>
  <si>
    <t>Promedio 2006-2007</t>
  </si>
  <si>
    <t>3.20 Participación % exportaciones dominicanas en exportaciones mundiales de productos agropecuarios.</t>
  </si>
  <si>
    <t>3.21 Exportaciones per cápita</t>
  </si>
  <si>
    <t>Dólares corrientes</t>
  </si>
  <si>
    <t>Dólares constantes 2009</t>
  </si>
  <si>
    <t>3.22 Razón exportaciones de bienes y servicios sobre importaciones de bienes y servicios</t>
  </si>
  <si>
    <t>2005-2010</t>
  </si>
  <si>
    <t>&gt;1</t>
  </si>
  <si>
    <t>3.23 Flujo anual de inversión extranjera directa</t>
  </si>
  <si>
    <t>&gt;2,250</t>
  </si>
  <si>
    <t>3.24 Crédito a la producción como % del PIB</t>
  </si>
  <si>
    <t>Bancos múltiples a la producción de bienes (PIB 2007)</t>
  </si>
  <si>
    <t>2006-2010</t>
  </si>
  <si>
    <t>Sistema financiero a la producción de bienes y servicios (nuevo indicador) (PIB 2007)</t>
  </si>
  <si>
    <t>4.1 Emisiones de dióxido de carbono</t>
  </si>
  <si>
    <t>4.3 Tasa de deforestación anual promedio</t>
  </si>
  <si>
    <t>Objetivo especifico</t>
  </si>
  <si>
    <t>Línea base Proy.</t>
  </si>
  <si>
    <t>% avance (2010)</t>
  </si>
  <si>
    <t>% avance (2015)</t>
  </si>
  <si>
    <t>Velocidad media (2021)</t>
  </si>
  <si>
    <t>Velocidad media (2022)</t>
  </si>
  <si>
    <t>Logro Meta 2025</t>
  </si>
  <si>
    <t>1.3.2</t>
  </si>
  <si>
    <t>↓</t>
  </si>
  <si>
    <t>↑</t>
  </si>
  <si>
    <t>1.1.1</t>
  </si>
  <si>
    <t>★</t>
  </si>
  <si>
    <t>1.2.1</t>
  </si>
  <si>
    <t>Se cumple
con tiempos
establecidos
legalmente</t>
  </si>
  <si>
    <t>1.2.2</t>
  </si>
  <si>
    <t>2.3.3</t>
  </si>
  <si>
    <t>2.3.1</t>
  </si>
  <si>
    <t>2.1.2</t>
  </si>
  <si>
    <t>2.3.2</t>
  </si>
  <si>
    <t>2.1.1</t>
  </si>
  <si>
    <t>2.2.1</t>
  </si>
  <si>
    <t>2.2.2</t>
  </si>
  <si>
    <t>3.3.2
3.4.2</t>
  </si>
  <si>
    <t>↔</t>
  </si>
  <si>
    <t>2.3.4</t>
  </si>
  <si>
    <t>2.1.2
2.3.2
2.3.4
3.4.2</t>
  </si>
  <si>
    <t>3.1.2</t>
  </si>
  <si>
    <t>3.3.1</t>
  </si>
  <si>
    <t>3.3.3</t>
  </si>
  <si>
    <t>3.3.5</t>
  </si>
  <si>
    <t>3.3.4</t>
  </si>
  <si>
    <t>3.3.6</t>
  </si>
  <si>
    <t>3.3.1
3.5.5</t>
  </si>
  <si>
    <t>3.5.1</t>
  </si>
  <si>
    <t>3.5.1
3.5.4</t>
  </si>
  <si>
    <t>3.5.1
3.5.3</t>
  </si>
  <si>
    <t>3.3.1
3.4.1</t>
  </si>
  <si>
    <t>3.1.3
3.5.3</t>
  </si>
  <si>
    <t>3.1.1
3.1.2</t>
  </si>
  <si>
    <t>3.1.1</t>
  </si>
  <si>
    <t>3.2.1</t>
  </si>
  <si>
    <t>4.3.1</t>
  </si>
  <si>
    <t>4.1.1</t>
  </si>
  <si>
    <t>4.1.4</t>
  </si>
  <si>
    <t>Total</t>
  </si>
  <si>
    <t>Indicadores</t>
  </si>
  <si>
    <t>Eje 1. Estado Social Democrático de Derecho</t>
  </si>
  <si>
    <t>OG 1.1: Administración pública eficiente, transparente y orientada a resultados</t>
  </si>
  <si>
    <t>OG 1.2: Imperio de la ley y seguridad ciudadana</t>
  </si>
  <si>
    <t>OG 1.3: Democracia participativa y ciudadanía responsable</t>
  </si>
  <si>
    <t>Eje 3. Economía Sostenible, Integradora y Competitiva</t>
  </si>
  <si>
    <t>OG.3.1 Una Economía articulada, innovadora y ambientalmente sostenible, con una estructura productiva que genera crecimiento alto y sostenido, con trabajo digno, que se inserta de forma competitiva en la economía global</t>
  </si>
  <si>
    <t>OG.3.2 Energía confiable, eficiente y ambientalmente sostenible</t>
  </si>
  <si>
    <t>OG.3.3 Competitividad e innovación en un ambiente favorable a la cooperación y la responsabilidad social</t>
  </si>
  <si>
    <t>OG.3.4 Empleos suficientes y dignos</t>
  </si>
  <si>
    <t>OG. 3.5 Estructura productiva sectorial y territorialmente articulada, integrada competitivamente a la economía global y que aprovecha las oportunidades del mercado local</t>
  </si>
  <si>
    <t>Eje 4. Una Sociedad de Producción y Consumo Ambientalmente Sostenible que Adapta al Cambio Climático</t>
  </si>
  <si>
    <t>OG.4.1 Manejo sostenible del medio ambiente</t>
  </si>
  <si>
    <t>OG.4.2  Eficaz gestión de riesgos para minimizar pérdidas humanas, económicas y ambientales</t>
  </si>
  <si>
    <t>OG.4.3 Adecuada adaptación al cambio climático</t>
  </si>
  <si>
    <t>Logrado</t>
  </si>
  <si>
    <t>Nacional</t>
  </si>
  <si>
    <t xml:space="preserve"> </t>
  </si>
  <si>
    <t>Juzgado de Instrucción</t>
  </si>
  <si>
    <t>Tribunales Unipersonales</t>
  </si>
  <si>
    <t>Tribunales Colegiados</t>
  </si>
  <si>
    <t>Cortes de Apelación</t>
  </si>
  <si>
    <t>Objetivo específico</t>
  </si>
  <si>
    <t>2.3 Porcentaje de población rural bajo la línea de pobreza extrema nacional (Metodología 2022)</t>
  </si>
  <si>
    <t>2.3 Porcentaje de población rural bajo la línea de pobreza extrema nacional (Metodología 2012)</t>
  </si>
  <si>
    <t>2.1 Porcentaje de población bajo la línea de pobreza extrema nacional (Metodología 2022)</t>
  </si>
  <si>
    <t>2.1 Porcentaje de población bajo la línea de pobreza extrema nacional (Metodología 2012)</t>
  </si>
  <si>
    <t>2.4 Porcentaje de población por debajo de la línea de pobreza moderada nacional  (Metodología 2022)</t>
  </si>
  <si>
    <t>2.4 Porcentaje de población por debajo de la línea de pobreza moderada nacional (Metodología 2012)</t>
  </si>
  <si>
    <t>2.6 Porcentaje de población rural bajo la línea de pobreza moderada (Metodología 2022)</t>
  </si>
  <si>
    <t>2.7 Índice de GINI (Metodología 2012)</t>
  </si>
  <si>
    <t>2.7 Índice de GINI (Metodología 2022)</t>
  </si>
  <si>
    <t>Velocidad media (2023)</t>
  </si>
  <si>
    <t>&lt;4</t>
  </si>
  <si>
    <t>3.9 Índice Global de Competitividad  (De 0 a 100, donde a mayor valor mayor grado de competitividad)</t>
  </si>
  <si>
    <t>3.15 Índice de Infraestructura  (De 0 a 100, donde a mayor valor mejor infraestructura)</t>
  </si>
  <si>
    <t>3.16 Índice general de Reporte de Viajes y Turismo (WEF) (De 1 a 7, donde a mayor valor más competitivo el sector turismo)</t>
  </si>
  <si>
    <t>3.17 Índice de Reporte de Viajes y Turismo (WEF): pilar sostenibilidad ambiental. (De 1 a 7, donde a mayor valor mayor grado de sostenibilidad ambiental)</t>
  </si>
  <si>
    <t>3.25 Presión Tributaria (ingresos tributarios como % del PIB)</t>
  </si>
  <si>
    <t>3.26 Ingreso Nacional Bruto per cápita basado en el método Atlas (mínimo deseable en dólares corrientes internacionales)</t>
  </si>
  <si>
    <t>3.27 Índice de recuperación de efectivo en el sector eléctrico (monto real de cobranza con relación al máximo que se podría cobrar si no existiera pérdidas de ningún tipo en el mismo período) (%)</t>
  </si>
  <si>
    <t>3.28 Pérdidas en el sector eléctrico (cobro por facturación/monto facturado) (%)</t>
  </si>
  <si>
    <t>3.29 Niveles de cobranza en el sector eléctrico (cobro por facturación / monto facturado) (%)</t>
  </si>
  <si>
    <t>3.30 Monto de subsidios del gobierno al sector eléctrico (millones US$/Año)</t>
  </si>
  <si>
    <t>4.2 Áreas protegidas nacionales (Porcentaje del área territorial total)</t>
  </si>
  <si>
    <t>4.4 Eficiencia en el uso de agua en sistemas y redes de distribución de agua y su aplicación final en sistema de riego (% agua distribuida no aprovechada): Metodología de medición indirecta</t>
  </si>
  <si>
    <t>Superficie terrestre</t>
  </si>
  <si>
    <t>Superficie marina</t>
  </si>
  <si>
    <t>Usuarios menores de 15 años de edad</t>
  </si>
  <si>
    <t>Usuarios de 15 a 24 años de edad</t>
  </si>
  <si>
    <t>Usuarios de 25 a 74 años de edad</t>
  </si>
  <si>
    <t>Usuarios de más de 75 años de edad</t>
  </si>
  <si>
    <r>
      <rPr>
        <b/>
        <sz val="16"/>
        <color theme="0"/>
        <rFont val="Aptos Narrow"/>
        <family val="2"/>
      </rPr>
      <t>(</t>
    </r>
    <r>
      <rPr>
        <b/>
        <sz val="16"/>
        <color rgb="FFEDB034"/>
        <rFont val="Aptos Narrow"/>
        <family val="2"/>
      </rPr>
      <t>↑</t>
    </r>
    <r>
      <rPr>
        <b/>
        <sz val="16"/>
        <color theme="0"/>
        <rFont val="Aptos Narrow"/>
        <family val="2"/>
      </rPr>
      <t>)</t>
    </r>
  </si>
  <si>
    <t>Logrado 
★</t>
  </si>
  <si>
    <t>Promisorio 
↑</t>
  </si>
  <si>
    <t>OG 1.4: Seguridad y convivencia pacífica</t>
  </si>
  <si>
    <r>
      <rPr>
        <b/>
        <sz val="10"/>
        <color theme="0"/>
        <rFont val="Aptos Narrow"/>
        <family val="2"/>
      </rPr>
      <t>Moderado</t>
    </r>
    <r>
      <rPr>
        <b/>
        <sz val="10"/>
        <color rgb="FF002060"/>
        <rFont val="Aptos Narrow"/>
        <family val="2"/>
      </rPr>
      <t xml:space="preserve"> 
↑</t>
    </r>
  </si>
  <si>
    <r>
      <t xml:space="preserve">Estancado 
</t>
    </r>
    <r>
      <rPr>
        <b/>
        <sz val="10"/>
        <color theme="1"/>
        <rFont val="Aptos Narrow"/>
        <family val="2"/>
      </rPr>
      <t>↔</t>
    </r>
  </si>
  <si>
    <t> </t>
  </si>
  <si>
    <t>ANEXO I. Proyección de indicadores de la END 2030</t>
  </si>
  <si>
    <t>Líneas de Acción END</t>
  </si>
  <si>
    <t>Derechos Humanos</t>
  </si>
  <si>
    <t>1.4.2.1 Fortalecer la participación proactiva en iniciativas a favor de la paz, el desarrollo global, regional, insular y nacional sostenible, el respeto a los derechos humanos y la cooperación para el desarrollo.</t>
  </si>
  <si>
    <t>En 2023 el Ministerio de Relaciones Exteriores logró el ingreso de República Dominicana en el Consejo de Derechos Humanos (CDH) de la Organización de las Naciones Unidas para el período 2024-2026, ganó su candidatura en las elecciones de la Asamblea General, alcanzando 137 votos de 186 papeletas válidas, dicho consejo constituye uno de los principales órganos del Sistema de las Naciones Unidas, el cual está compuesto por 47 Estados.</t>
  </si>
  <si>
    <t xml:space="preserve">2.3.4.2 Universalizar el registro oportuno y mejorar la cobertura de registro tardío de los niños, niñas y adolescentes, especialmente de aquellos que pertenecen a grupos sociales excluidos.  </t>
  </si>
  <si>
    <t xml:space="preserve">CONANI logró facilitar el registro de 31,221 niños, niñas y adolescentes de madres dominicanas en el libro Ordinario y 15,330 niños, niñas y adolescentes de madres extranjeras, en el libro de extranjería. </t>
  </si>
  <si>
    <t>2.3.4.3 Fomentar una cultura de respeto y protección de los derechos fundamentales de los niños, niñas, adolescentes y jóvenes.</t>
  </si>
  <si>
    <t>CONANI en la restitución del derecho a vivir en familia según tipo de cuidado, entre residencial y familiar el CONANI, acogió 538 niños, niñas y adolescentes en los hogares de paso. En el período enero-noviembre, recibió 886 nuevos ingresos, para un total de 1,424.</t>
  </si>
  <si>
    <t>2.3.4.4 Erradicar el trabajo infantil y sus peores formas</t>
  </si>
  <si>
    <t>CONANI entrega 2,533 raciones alimenticias a familias con niños, niñas y adolescentes en situación de calle y peores formas de trabajo infantil y programas ambulatorios de atención.</t>
  </si>
  <si>
    <t>2.3.5.1 Crear espacios de retiro y larga estadía para la acogida de la población adulta mayor desprotegida y ambulante</t>
  </si>
  <si>
    <t>Con el programa familia de cariño CONAPE ha logrado que 274 familias beneficiarias sobre todo las conformadas por mujeres solas y por Adultos (as) mayores jubilados o sin empleo en situación de dependencia o independencia con riesgo a la dependencia que requieran un servicio de cuidado</t>
  </si>
  <si>
    <t>2.3.5.3 Promover el derecho de la población adulta mayor a participar en el mercado laboral y el emprendimiento que así lo requiera</t>
  </si>
  <si>
    <t xml:space="preserve">Con el fin de expandir las ofertas de capacitación técnica a nuestros Adultos (as) mayores CONAPE ha logrado que 609 Adultos (as) mayores, en diferentes áreas como el aprendizaje del idioma inglés, cursos de manualidades, charlas preventivas, costura, bordado, talleres para cuidadores y talleres de sensibilización en general dirigidos a toda la población.  </t>
  </si>
  <si>
    <t>Participación Social</t>
  </si>
  <si>
    <t>1.3.1.2 Desarrollar y consolidar mecanismos de participación y veeduría social, sustentados en el acceso a la información pública, rendición de cuentas y evaluación y control de calidad de las políticas y servicios públicos.</t>
  </si>
  <si>
    <t>Comisiones de Veeduría Ciudadana a través del Decreto 188-14 en el seguimiento a Compras y Contrataciones públicas.</t>
  </si>
  <si>
    <t>Referendo, plebiscito e iniciativa popular, normativa legislativa y municipal artículos 22 y 203 de la Constitución de la República.</t>
  </si>
  <si>
    <t>Presupuestos participativos municipales, cabildos abiertos y derecho de petición artículos 206 de la Constitución de la República y Ley 176-07 del Distrito Nacional y municipios.</t>
  </si>
  <si>
    <t>Mesas Locales de Seguridad, Ciudadanía y Género creadas mediante decreto 121-13.</t>
  </si>
  <si>
    <t>1.3.1.4. Consolidar y promover la participación de las organizaciones de la sociedad civil en la gestión de lo público.</t>
  </si>
  <si>
    <t>Consejos de Desarrollo Regional, Provincial y Municipal contenidos en el artículo 14 de la Ley 498-06 de Planificación e Inversión Pública.</t>
  </si>
  <si>
    <t>Implementación de atenciones humanitarias a través del Programa de Atención a Emergencias 911 y la Cruz Roja Dominicana.</t>
  </si>
  <si>
    <t>En ejecución programa de acceso a Información Pública a la ciudadanía. Se procesaron 79,105 solicitudes del componente veeduría social.</t>
  </si>
  <si>
    <t>Establecimiento de mesas temáticas consultivas de reforma articuladas por el Consejo Económico y Social, en los sectores de agua, administración pública, transporte, seguridad ciudadana y social, salud y medio ambiente.</t>
  </si>
  <si>
    <t>1.3.1.5 Establecer programas permanentes de educación y promoción de valores, principios e ideales democráticos, incluyendo la titularidad de deberes y derechos establecidos en los diversos instrumentos legales, para propiciar fluidez en la relación Estado-sociedad y la corresponsabilidad social de la población y las empresas</t>
  </si>
  <si>
    <t xml:space="preserve">A los fines de proveer material didáctico a la ciudadanía la Defensoría del Pueblo ha elaborado las guías educativas sobre derechos fundamentales </t>
  </si>
  <si>
    <t>1.3.1.6 Fomentar la función de la Defensoría del Pueblo y la concienciación de la población sobre su rol como instancia para la salvaguardia de sus derechos.</t>
  </si>
  <si>
    <t>En ejecución actividades vinculadas a la Defensoría del Pueblo relativa los servicios a ciudadanos de apoderamiento de oficio y capacitaciones en derechos humanos y acuerdos interinstitucionales.</t>
  </si>
  <si>
    <t>1.3.1.7 Universalizar el registro civil oportuno y mejorar la cobertura de registro tardío de la población adulta, especialmente de aquellos que pertenecen a grupos sociales excluidos.</t>
  </si>
  <si>
    <t>La Junta Central Electoral (JCE) junto con otras diez entidades firmaron un acuerdo que tiene como objetivo alcanzar la universalización del registro de nacimiento oportuno, mediante la inscripción de los niños y niñas inmediatamente al nacer en las delegaciones de las Oficialías Civil.</t>
  </si>
  <si>
    <t>Ley No. 4-23 marca un hito en la modernización del registro civil en la República Dominicana, incorporando avances tecnológicos que permitirán superar, entre otras cosas, los problemas asociados al registro manuscrito de los actos del estado civil y la falta de interoperabilidad entre el registro civil y las instituciones responsables de generar los insumos requeridos por este.</t>
  </si>
  <si>
    <t>Enfoque de género</t>
  </si>
  <si>
    <t>1.1.1.9 Consolidar y fortalecer el Sistema Estadístico Nacional con estándares nacionales únicos, a fin de generar información confiable, necesaria, suficiente, oportuna, desagregada por sexo y de uso colectivo para establecer un correcto diagnóstico de la realidad nacional y de los distintos grupos poblacionales, que permita planificar el desarrollo y ejecutar políticas públicas eficaces y eficientes a todos los niveles.</t>
  </si>
  <si>
    <t>Se ejecutó de la iniciativa “Promoción de las Estadísticas Empresariales con Enfoque de Género” como parte del programa ADELANTE 2 2023, financiado por la Unión Europea.</t>
  </si>
  <si>
    <t xml:space="preserve">Fueron publicados los documentos de:  Valoración Brecha en Estadísticas de Género.Informe MiPymes con enfoque de género, edad, territorio y formalidad. Metodología para la Medición de la Población Joven que no Trabaja ni Estudia ni recibe Capacitación en la República Dominicana (NINIs) con enfoque de género.  </t>
  </si>
  <si>
    <t xml:space="preserve">Panel “Estadísticas sobre Innovación y Tecnología para la Igualdad de Género” y Taller hacia el fortalecimiento del Sistema Estadístico Nacional desde la planificación estadística y la implementación de las buenas prácticas, con enfoque de género. </t>
  </si>
  <si>
    <t>Se inició el Diagnóstico Participativo de Género, herramienta que permitirá analizar de mejor manera el establecimiento e impacto de las acciones institucionales. Oficina Nacional de Estadística</t>
  </si>
  <si>
    <t>1.2.2.2 Asegurar la debida coordinación y articulación entre las instituciones especializadas, organismos comunitarios y población en general, en el diseño y ejecución de las políticas de prevención, vigilancia y persecución del delito, el crimen y la violencia ciudadana, incluyendo la violencia de género y contra niños, niñas y adolescentes, con el propósito de lograr la construcción de comunidades seguras.</t>
  </si>
  <si>
    <t xml:space="preserve">A través del Gabinete de Mujeres, Adolescentes y Niñas, se articuló entre las instituciones especializadas para la implementación del plan Estratégico por Una Vida Libre de Violencia para las Mujeres. </t>
  </si>
  <si>
    <t>Sostenidas más de 90 jornadas de evaluación y seguimiento a iniciativas y proyectos vinculados a la prevención, atención y reparación integral de las víctimas de violencia de género e intrafamiliar, con diversas organizaciones, agencias de cooperación e instituciones vinculadas al sistema de protección a la violencia.</t>
  </si>
  <si>
    <t>Desde el MINERD se ha socializado el Protocolo de Atención a Situaciones de Violencia de Género relacionado con la escuela.</t>
  </si>
  <si>
    <t>1.2.2.5 Crear los órganos, procedimientos, mecanismos y sistema de registro, que garanticen, con estricta sujeción al principio de legalidad, un proceso continuo de monitoreo y evaluación por parte de la ciudadanía y de los órganos de control externos e internos de las acciones ejecutadas en materia de prevención del delito y la violencia ciudadana, incluyendo la violencia de género y contra niños, niñas y adolescentes.</t>
  </si>
  <si>
    <t>Se implementó el sistema interno de atenciones del Ministerio de la Mujer, el cual integra informaciones producidas por las 59 OPM/OMM, las 17 Casas de Acogida, el Centro Nacional de Atención a Víctimas y la Línea de Emergencia. Este sistema sienta las bases para el registro único interconectado entre las instituciones del sistema de protección.</t>
  </si>
  <si>
    <t xml:space="preserve">La Junta Central Electoral impulsó distintas acciones para asegurar la participación equitativa de las mujeres en la política. Como resultado, en el ámbito político, la participación de mujeres en juntas electorales aumentó en un 11% y la presencia de mujeres en posiciones directivas a lo interno de los partidos en un 9%. </t>
  </si>
  <si>
    <t>La JCE realizó la II Cumbre Nacional de las Mujeres en la Política en RD; continuó sus esfuerzos de articulación de mujeres de distintos partidos a través de la Mesa de Mujeres Políticas y defendió el cumplimiento a nivel territorial de la cuota de participación femenina.</t>
  </si>
  <si>
    <t>1.4.1.3 Fortalecer el sistema de gestión de recursos humanos para profesionalizar los cuerpos castrenses, respetar la carrera militar, conforme el mandato constitucional, y promover el buen desempeño e idoneidad de sus integrantes, incorporando un enfoque de equidad de género y de respeto a los derechos humanos</t>
  </si>
  <si>
    <t>El Ministerio de Defensa socializó el plan de implementación la resolución 1,325 del Consejo de Seguridad de las Naciones Unidas. Las Fuerzas Armadas de República Dominicana, tienen el porcentaje más alto de mujeres en toda Latinoamérica, superando las cifras de los países de la región con un 22%.</t>
  </si>
  <si>
    <t>2.1.1.4 Fortalecer la formación, profesionalización y capacitación en el servicio de los docentes y los formadores de docentes de la educación pública, con miras a dotarlos de las destrezas y habilidades para impartir una formación de calidad.</t>
  </si>
  <si>
    <t>2.3.1.2 Armonizar y actualizar el marco legal para una implementación efectiva de las políticas públicas relativas a la igualdad y a los derechos de las mujeres consagrados en la Constitución vigente.</t>
  </si>
  <si>
    <t xml:space="preserve">El MMUJER brindó asistencia técnica para incidir en 11 iniciativas legislativas para la incorporación del enfoque de igualdad de género, la garantía y protección especializada de los derechos de las mujeres. articulando con 22 instituciones del Estado, 14 organizaciones de sociedad civil y 3 agencias de Naciones Unidas. </t>
  </si>
  <si>
    <t>El MMUJER presentó ante el Tribunal Constitucional, un recurso de intervención voluntaria para declarar inconstitucional el carácter nacional de la cuota de género y establecer el criterio territorial para su efectiva aplicación.</t>
  </si>
  <si>
    <t xml:space="preserve">2.3.1.1 Fortalecer los mecanismos jurídicos e institucionales que aseguren el pleno ejercicio de los derechos económicos, sociales, culturales y políticos de la mujer. </t>
  </si>
  <si>
    <t>2.3.1.3 Promover una cultura de erradicación de la violencia intrafamiliar y contra la mujer, niños, niñas y adolescentes.</t>
  </si>
  <si>
    <t>Sensibilizó a 1,964,737 personas en las jornadas de prevención y atención a la violencia de género e intrafamiliar, en todo el territorio nacional. Ministerio de la Mujer.</t>
  </si>
  <si>
    <t>Diseñado y puesto en funcionamiento el Mapa de Servicios del sistema de protección de género e intrafamiliar una herramienta digital para la búsqueda georreferenciada de más de 500 espacios institucionales en todo el territorio nacional.</t>
  </si>
  <si>
    <t>Sensibilizadas y formadas sobre prevención de la violencia de género e intrafamiliar 3,218 personas que forman parte de instituciones gubernamentales, asociaciones de familias, juntas de vecinos, líderes/lideresas religiosas y comunitarias, organizaciones de la sociedad civil y de mujeres.</t>
  </si>
  <si>
    <t>2.3.1.4 Fortalecer el sistema de prevención y sanción de la violencia intrafamiliar y de género mediante la colaboración institucional público-privada, con base en protocolos de actuación que aseguren una iniciativa global e integral frente a la violencia de género y contra niños, niñas y adolescentes.</t>
  </si>
  <si>
    <t>2.3.1.5 Fomentar la participación pro-activa de la mujer en todos los espacios de la vida económica, política, social y cultural.</t>
  </si>
  <si>
    <t>Realizado seminario sobre “Participación Política de las Mujeres en la República Dominicana”, con el objetivo de fortalecer las capacidades de precandidatas del Gran Santo Domingo. Participaron 56 mujeres aspirantes y precandidatas de diversos partidos políticos.</t>
  </si>
  <si>
    <t>Realizados 2 cursos de formación política para mujeres candidatas y precandidatas, en el marco de un acuerdo interinstitucional con FLACSO-RD y el Fondo de Canadá. Participaron 82 mujeres políticas de diferentes partidos. MMUJER</t>
  </si>
  <si>
    <t>2.3.1.7 Concienciar sobre la igualdad de derechos y la equidad de género para construir una imagen revalorizada del aporte de la mujer a la economía y la sociedad que supere los estereotipos tradicionalmente asignados a hombres y mujeres, utilizando espacios y actividades desarrollados por escuelas, gobiernos municipales y organizaciones de la sociedad civil.</t>
  </si>
  <si>
    <t xml:space="preserve">El MINERD, CONANI, Ministerio de Engería y Minas, INFOTEP, Ministerio de la Juventud impartieron el programa promoción de la igualdad de género y la desconstrucción de imaginarios sociales.  Estos programas impactaron a 100 personas durante el 2023. </t>
  </si>
  <si>
    <t xml:space="preserve">Desde el MESCYT se realizó el seminario “Las mujeres en la Educación Superior, la Ciencia y la Tecnología”. </t>
  </si>
  <si>
    <t>2.3.3.1 Estimular y consolidar redes comunitarias, incluyendo las cooperativas y formas de economía solidaria, que contribuyan a la formación de valores, al fortalecimiento del capital social y al abordaje colectivo de los problemas comunitarios, incluyendo los ambientales y de vulnerabilidad ante desastres, a fin de mejorar los niveles de convivencia, participación, condiciones de vida y seguridad ciudadana.</t>
  </si>
  <si>
    <t>Desarrollados 47 talleres y charlas de sensibilización y formación con la participación de 3,218 personas (2,462 mujeres y 546 hombres), para la prevención de la violencia de género e intrafamiliar. Estas jornadas se desarrollaron en Santo Domingo Este, Santo Domingo Norte, Distrito Nacional, San Isidro, El Bonito, San Pedro de Macorís y La Vega.</t>
  </si>
  <si>
    <t>2.3.4.10 Incorporar al currículo educativo la educación sexual-reproductiva de los niños, niñas, adolescentes, las infecciones de transmisión sexual (ITS) y el VIH y promover la formación en valores para la paternidad responsable y la convivencia familiar, en un marco de respeto y equidad de género.</t>
  </si>
  <si>
    <t>Ofrecida asistencia técnica para la incorporación del enfoque de igualdad de género en el diseño y publicación del currículo formativo para el cuidado de personas con discapacidad, en coordinación con el INFOTEP, el Programa Supérate, el Consejo Nacional para las Personas con Discapacidad y el Ministerio de Economía, Planificación y Desarrollo.</t>
  </si>
  <si>
    <t>2.3.4.11 Garantizar la permanencia de las adolescentes embarazadas en la escuela en su horario normal, velando que no implique un riesgo adicional para su salud integral y fomentar que la pareja asuma las responsabilidades parentales que le corresponden.</t>
  </si>
  <si>
    <t>Realizadas capacitaciones en marco del Proyecto “Cambiando normas de género para la prevención de violencia, matrimonio infantil y uniones tempranas, 2022-2025 (KOICA-UNICEF)” y el Juventud Supérate en sus actividades de Bebé Piénsalo Bien, contribuyeron a la reducción de las uniones tempranas y el embarazo en adolescentes. SUPERATE</t>
  </si>
  <si>
    <t>2.6.1.2 Fortalecer, desarrollar y difundir con sentido de equidad la diversidad de procesos y manifestaciones culturales del pueblo dominicano, propiciando, la participación, la pluralidad, la superación de patrones culturales no favorables al desarrollo y la equidad de género.</t>
  </si>
  <si>
    <t xml:space="preserve">El Ministerio de la Mujer, en coordinación con la Universidad Autónoma de Santo Domingo (UASD), Ministerio de Cultura y Ministerio de Agricultura, realizaron 3 paneles sobre mujeres y ciencia, mujeres y las artes y mujer rural; con el objetivo de visibilizar la situación y condición de las mujeres dominicanas en las ciencias, las artes y el empoderamiento económico de las mujeres rurales. Participaron 187 personas (164 mujeres y 23 hombres). </t>
  </si>
  <si>
    <t>3.1.2.5 Impulsar la inclusión de la perspectiva de género y de ciclo de vida en el diseño e implementación del Presupuesto General del Estado que ponga énfasis en la asignación de recursos en áreas prioritarias que superar inequidades</t>
  </si>
  <si>
    <t>MMUJER y DIGEPRES realizaron talleres sobre presupuesto con enfoque de género a instituciones priorizadas y brindaron asistencia técnica para el uso del clasificador funcional de género que permite identificar el gasto para el cierre de brechas. Logrando incrementar de 18 (presupuesto 2023) a 30 (formulación de presupuesto 2024) la cantidad de instituciones que usan el clasificador funcional.</t>
  </si>
  <si>
    <t>3.3.5.3 Facilitar la alfabetización digital de la población y su acceso igualitario a las TIC como medio de inclusión social y cierre de la brecha digital, mediante la acción coordinada entre Gobierno central, la administración local y sector privado. Transversales</t>
  </si>
  <si>
    <t xml:space="preserve">Se desarrolló la segunda fase del Proyecto Canasta Digital en el que se dota de celulares, internet y capacitación en alfabetización digital a mujeres de escasos recursos para fomentar su autonomía económica.    En esta fase se busca ampliar la cobertura de mujeres beneficiarias de 2,000 a 4,300. </t>
  </si>
  <si>
    <t>La Superintendencia de Bancos establece un acuerdo para impulsar programa de becas STEM para mujeres: Resaltamos el avance del programa de becas "Mujeres de Impacto" a través del convenio establecido con el Instituto Tecnológico de las Américas (ITLA). Supérate y el INDOTEL</t>
  </si>
  <si>
    <t>3.4.2.5 Desarrollar programas de capacitación que incentiven la inserción de mujeres en sectores no tradicionales, y tomen en cuenta el balance del trabajo productivo y reproductivo.</t>
  </si>
  <si>
    <t xml:space="preserve">4.2.1.4 Fortalecer la coordinación entre las funciones e instituciones de planificación, protección social y gestión ambiental y de riesgos, para minimizar las vulnerabilidades y propiciar la recuperación rápida y sostenible, en particular con relación a la población más pobre. </t>
  </si>
  <si>
    <t>CORAAVEGA ha ejecutado varios proyectos que procuran aumentar la disponibilidad de agua potable en el interior de las mujeres para reducir el tiempo invertido en la recolección y preparación del agua para su uso en el hogar.</t>
  </si>
  <si>
    <t>Se creo la Mesa Interinstitucional de Género y Cambio Climático para integrar la igualdad de género en las políticas públicas de mitigación y adaptación a los desafíos del calentamiento global. También, supervisará y promoverá proyectos y programas que garanticen una acción climática más justa y sensible al género.</t>
  </si>
  <si>
    <t>Cohesión Territorial</t>
  </si>
  <si>
    <t>2.4.1.1 Fortalecer las capacidades de la planificación del ordenamiento territorial en todos los niveles de la administración pública.</t>
  </si>
  <si>
    <t>Guía Didáctica para la Formulación de Planes Municipales de Ordenamiento Territorial.</t>
  </si>
  <si>
    <t>Instructivo Didáctico 145 Preguntas y Respuestas sobre la Ley 368 LOTUSAH.</t>
  </si>
  <si>
    <t>Avances en el Reglamento de Aplicación de la Ley 368 LOTUSAH.</t>
  </si>
  <si>
    <t>Asistencia técnica a gobiernos locales para planes municipales de ordenamiento territorial.</t>
  </si>
  <si>
    <t>2.4.1.2 Definir para todas las instancias estatales un marco común de Regiones Únicas de Planificación, estratégicas y operativas, sobre la base de las características culturales y socioambientales del territorio, que permita una mejor planificación y gestión de las políticas públicas y una distribución de los recursos públicos que disminuya las disparidades del desarrollo regional.</t>
  </si>
  <si>
    <t>Avances en el Reglamento de la Ley 345-22 de Regiones Únicas de Planificación.</t>
  </si>
  <si>
    <t>2.4.1.3 Diseñar e implementar un Plan de Ordenamiento Territorial que facilite la gestión integral de riesgos, regule el uso del suelo e incentive el aprovechamiento sostenible de los recursos naturales, a partir de las potencialidades que presentan las grandes regiones estratégicas de planificación del desarrollo.</t>
  </si>
  <si>
    <t>Diagnóstico del Plan Nacional de Ordenamiento Territorial incluyendo los cuadernillos por componente.</t>
  </si>
  <si>
    <t>2.4.1.4 Definir, al interior de las Regiones Únicas de Planificación, un esquema de división político-administrativa que facilite la provisión de servicios públicos de manera eficiente y en correspondencia con las necesidades de la población local.</t>
  </si>
  <si>
    <t>Revisión para actualización de la Guía para la Elaboración de Planes Regionales de Ordenamiento y Desarrollo Territorial.</t>
  </si>
  <si>
    <t>2.4.1.5 Gestionar las políticas públicas en el territorio con base en las Regiones Únicas de Planificación y el Plan Nacional de Ordenamiento Territorial</t>
  </si>
  <si>
    <t>2.4.2.1 Desarrollar asentamientos rurales concentrados, con fines de hacer más eficiente la provisión y acceso a los servicios públicos básicos y la gestión de riesgos.</t>
  </si>
  <si>
    <t>Estrategia de implementación de la Ley 368-22 LOTUSAH.</t>
  </si>
  <si>
    <t>Asistencia técnica a municipios rurales en planes municipales de ordenamiento territorial tales como Castañuelas, El Seibo, Miches.</t>
  </si>
  <si>
    <t>2.4.2.8 Propiciar la densificación ordenada de los grandes centros urbanos para posibilitar mayor eficiencia en el uso del suelo y la eficaz cobertura de los servicios públicos.</t>
  </si>
  <si>
    <t>2.4.2.9 Promover el desarrollo de ciudades intermedias o pequeñas de carácter estratégico.</t>
  </si>
  <si>
    <t>Asistencia técnica a municipios intermedios en planes municipales de ordenamiento territorial tales como San Cristóbal.</t>
  </si>
  <si>
    <t>Uso de las Tecnologías de la Información y la Comunicación</t>
  </si>
  <si>
    <t>1.1.1.3 Fortalecer el sistema de control interno y externo y los mecanismos de acceso a la información de la administración pública, como medio de garantizar la transparencia, la rendición de cuentas y la calidad del gasto público.</t>
  </si>
  <si>
    <t>Se trabajó, junto con la Dirección General de Ética e Integridad Gubernamental (DIGEIG) y otros órganos involucrados, en la elaboración de la primera Política Nacional de Datos Abiertos (PNDA-RD), publicada por ese organismo rector y cuyo objetivo es facilitar el acceso, uso, reutilización y redistribución de datos públicos, funcionando como herramienta para iniciar una cultura de apertura, el uso de los datos e innovación.</t>
  </si>
  <si>
    <t>3.3.5.5 Incentivar el uso de TIC como herramienta competitiva en la gestión y operaciones de los sectores público y privado.</t>
  </si>
  <si>
    <t>Se publicó la actualización de la NORTIC A2 en su versión 2023, - Norma para el Desarrollo y Gestión de los Portales Web y la Transparencia de los Organismos del Estado Dominicano, la cual tiene el objetivo de que los entes gubernamentales mantengan una gestión efectiva y transparente de sus portales institucionales y sus divisiones de transparencia, facilitando la presentación de información a la ciudadanía</t>
  </si>
  <si>
    <t xml:space="preserve">Se elaboró una propuesta de modificación para la resolución 51-13 que establece las estructuras para las unidades de TIC de los organismos gubernamentales, buscando el fortalecimiento y actualización de las unidades básicas y criterios utilizados, adecuándola así a las necesidades y buenas prácticas actuales en términos de estructura organizacional y responsabilidades de TIC. </t>
  </si>
  <si>
    <t>Se realizó el relanzamiento del Comité de Estandarización TIC (COETIC).</t>
  </si>
  <si>
    <t>En el primer trimestre, fue instalada en cinco (5) instituciones el Sistema Integrado de Gestión Institucional (SIGEI).</t>
  </si>
  <si>
    <t>Con el objetivo de proporcionar información oportuna a los hacedores de políticas, empresarios, estudiantes y público en general sobre las industrias locales, se puso a la disposición 16 documentos como servicios de información del sector, entre estos, estudios, informes y reportes, además, se mantienen actualizadas las estadísticas del sector en el directorio de industrias</t>
  </si>
  <si>
    <t>El MAP ha asumido implementar en el Sector Público, la primera versión del Sistema Integrado de Gestión Institucional (SIGEI), una plataforma tecnológica que permitirá eficientizar los procesos transversales de gestión de la Administración Pública. Mediante acuerdos entre el MAP y otras instituciones como DIGECOG, DIGEIG y MEPYD, a la fecha, diez instituciones se encuentran realizando sus pagos de nómina a través de este sistema.</t>
  </si>
  <si>
    <t>3.3.5.2 Fomentar el desarrollo y la innovación de la industria nacional de TIC, procurando el progresivo aumento del valor agregado nacional.</t>
  </si>
  <si>
    <t>En ese orden, para aumentar la productividad y competitividad del sector industrial dominicano, fueron beneficiadas 12 industrias manufactureras a través de asistencias técnicas especializadas, y 40 industrias que conocieron su nivel de madurez digital, auto diagnosticadas a través de la Herramienta de Autodiagnóstico Digital Avanzado República Dominicana (HADA-RD</t>
  </si>
  <si>
    <t>Fueron otorgadas 51 licencias de uso del sello “Hecho en República Dominica”, que contribuye a resaltar, rescatar, potenciar y distinguir los productos elaborados por las industrias de manufactura local e industrias de zonas francas</t>
  </si>
  <si>
    <t>3.3.5.3 Facilitar la alfabetización digital de la población y su acceso igualitario a las TIC como medio de inclusión social y cierre de la brecha digital, mediante la acción coordinada entre Gobierno central, la administración local y sector privado.</t>
  </si>
  <si>
    <t>Proyecto Internet Seguro. En el proyecto se realizaron charlas y capacitaciones en 748 centros educativos nacionales sobre el uso seguro del 85 internet, beneficiando a 226,694 estudiantes de los niveles inicial, primario y secundario en el Día Internacional del Internet Seguro. Estas actividades se pretendían fomentar el uso ético y responsable del internet.</t>
  </si>
  <si>
    <t>Proyecto Robótica y STEAM. El objetivo del programa es fortalecer el proceso de enseñanza aprendizaje mediante el desarrollo de competencias científico-tecnológicas, pensamiento crítico y resolución de problemas, en el que estudiantes y docentes de los centros educativos del sector público adquieren las habilidades fundamentales del siglo XXI. A continuación, se presentan las acciones realizadas</t>
  </si>
  <si>
    <t>3.3.5.4 Incrementar el nivel de conectividad y acceso a la banda ancha a precios asequibles, así como la capacidad y calidad del acceso internacional del país, a través de la ampliación y actualización permanente de las infraestructuras físicas, incluyendo la disponibilidad de una red troncal de fibra óptica de acceso abierto y capilarizada.</t>
  </si>
  <si>
    <t>Mediante la Resolución número 056-2023 de fecha 15 de junio de 2023, el Consejo Directivo del INDOTEL aprobó de manera definitiva el Plan Bianual de Proyectos de Desarrollo para el período 2023-2024 del Fondo de Desarrollo de las Telecomunicaciones (FDT), el cual se aprobó como la continuidad del Plan Bianual 2021- 2022 para seguir brindando oportunidades de conectividad digital y acceso a la banda ancha de calidad a la población dominicana que reside en áreas rurales no servidas o servidas de forma precaria y que constituyen las comunidades más difíciles de conectar del país.</t>
  </si>
  <si>
    <t>A través del proyecto redes puntos Wi-Fi de acceso en lugares públicos “Dominicana Conectada” se entregaron 37 puntos Wi-Fi, alcanzando 1,140 puntos distribuidos en toda la geografía nacional e instalada en universidades, escuelas, hospitales, alcaldías, parques, casas de cultura, iglesias, unidades de atención primarias, centros deportivos, estaciones del Metro de Santo Domingo, Teleférico, entre otros. Dicha red tiene un promedio mensual de 761,656.71 conexiones.</t>
  </si>
  <si>
    <t xml:space="preserve">Información y Comunicación, para la estandarización de las estructuras de las unidades de TIC. En este sentido, durante el 2023 se realizaron cinco (5) análisis y asignación de modelos de estructuras TIC </t>
  </si>
  <si>
    <t>En materia tecnológica la Digecog logró obtener las certificaciones NORTIC A4, NORTIC A6, y recertificaciones NORTIC A2, NORTIC A3, NORTIC A5, NORTIC A1 y además se desarrolló e implementó el Sistema de Seguimiento, Monitoreo, y Evaluación de la Planificación (SISMEP).</t>
  </si>
  <si>
    <t>3.3.5.6 Incentivar la producción de contenidos locales que apoyen el gobierno electrónico del país</t>
  </si>
  <si>
    <t>Esto, enmarcado en el Plan General de Reforma y Modernización de la Administración Pública y el Desarrollo del Gobierno Digital, de la Agenda Digital 2030. A la fecha, se han desarrollado los Módulos de Recursos Humanos, Compras, Gestión Financiera y Evaluación de Desempeño.</t>
  </si>
  <si>
    <t>Diseño y puesta en funcionamiento del Clasificador de Organismos del Estado Dominicano (COEDOM). Se logró poner en funcionamiento el Clasificador de Organismos del Estado Dominicano (COEDOM), habilitando la plataforma disponible en línea, a través de la página institucional del MAP.</t>
  </si>
  <si>
    <t>Nueva Metodología y Sistema de Evaluación del Desempeño Institucional (SEDI).</t>
  </si>
  <si>
    <t>3.3.5.7 Promover el uso de software libre para las aplicaciones del gobierno electrónico.</t>
  </si>
  <si>
    <t>Durante el 2023 Pro-Dominicana continuó fortaleciendo los servicios de inteligencia de mercados mediante el lanzamiento del Sistema Alertas de Inteligencia de Mercados (SAIM), la actualización de la herramienta DATAMARKET con datos e informaciones oportunas, y a su vez la actualización de la data disponibles en RAMI.</t>
  </si>
  <si>
    <t>3.5.3.4 Impulsar la investigación, la innovación y el desarrollo tecnológico, incluyendo la biotecnología, para mejorar los procesos de producción, procesamiento y comercialización de productos agropecuarios y forestales y difundir ampliamente sus resultados mediante un eficiente sistema de extensión agrícola.</t>
  </si>
  <si>
    <t>En cuanto a los avances tecnológicos para el año 2023, hemos continuado trabajando la transformación digital de nuestro ministerio con la renovación del cableado estructurado y la implementación de fibra óptica, data center actualizado, entrega de equipos tecnológicos a los colaboradores.</t>
  </si>
  <si>
    <t>Participación junto a la delegación de Ecuador y la OSAM en la capacitación para la implementación del cuestionario Semáforo Rural con enfoque de género y perspectiva de jóvenes.</t>
  </si>
  <si>
    <t>Digitalización del cuestionario de desarrollo rural para las mujeres campesinas, Semáforo Digital</t>
  </si>
  <si>
    <t>Sostenibilidad ambiental</t>
  </si>
  <si>
    <t>3.5.3.3 Promover y fortalecer prácticas de manejo sostenible de los recursos naturales que permitan la adaptación al cambio climático y cumplan criterios de gestión de riesgos</t>
  </si>
  <si>
    <t>En el marco del Plan Nacional de Lucha contra la Desertificación (2018-2030). Para cumplir con los objetivos y lineamientos de la República Dominicana de enfrentar el proceso de degradación de la tierra en las zonas áridas, semiáridas y subhúmedas secas en el país. Se realizaron acciones de monitoreo de la degradación de la tierra en la cuenca del rio Pedernales del lado de la República Dominicana.</t>
  </si>
  <si>
    <t>Protección y conservación de nuestros arrecifes de coral a través de la declaración de la veda de peces herbívoros arrecifales entre los que se encuentran el pez loro mediante el decreto 418-21 y su renovación mediante decreto No.281 -23 que prohíben la captura de dichas especies hasta el 2025.</t>
  </si>
  <si>
    <t xml:space="preserve">Establecimiento de la Mesa Multisectorial para la Gestión Integral del Sargazo, uniendo voluntades públicas y privadas a fin de investigar, entender y manejar esta problemática. </t>
  </si>
  <si>
    <t xml:space="preserve">3.5.5.3 Asegurar la aplicación rigurosa de la regulación medioambiental, para garantizar la sostenibilidad ambiental a largo plazo de las zonas turísticas.  </t>
  </si>
  <si>
    <t>Implementación Reglamento de funcionamiento y Operación del Fideicomiso Público-Privado para la Gestión Integral de Sólidos, Fideicomiso DO Sostenible.</t>
  </si>
  <si>
    <t>Residuos Implementación Reglamento para la Gestión Integral de Residuos de Aparatos Eléctricos y Electrónicos (RAEE).</t>
  </si>
  <si>
    <t>Emisión de la resolución núm. 0024-23 que busca eliminar del Parque Nacional Cotubanamá y el Monumento Natural Isla Catalina, el foam y los plásticos de un solo uso.</t>
  </si>
  <si>
    <t>Restauración de 200.4 kilómetros de la franja costera con la reforestación de unas 98,702 plantas de las especies mangle botón, mangle blanco y uva de playa en diferentes provincias costeras.</t>
  </si>
  <si>
    <t>Firma de acuerdo internacional con la Republica de Colombia para proteger la Cordillera Submarina de Beata, lo que significaría duplicar la superficie de áreas marinas protegidas del país.</t>
  </si>
  <si>
    <t>4.1.1.2 Fortalecer la participación de los gobiernos locales en el ámbito geográfico del Plan de Ordenamiento Territorial</t>
  </si>
  <si>
    <t>Asesoría técnica a 183 Gobiernos Locales en 26 provincias del país, para la creación y/o fortalecimiento de las Unidades de Gestión Ambiental Municipal (UGAM).</t>
  </si>
  <si>
    <t>Implementación del Sistema de Registro de Generadores de Residuos de Manejo Especial y Peligrosos y elaboración del Reglamento operativo y funcional Sistema Nacional para la Gestión Integral de los Residuos Sólidos (SINGIRS), aprobado mediante la resolución núm. 0042-2023.</t>
  </si>
  <si>
    <t>Aprobación y registro de 24 Planes de Manejo de Residuos Sólidos para las provincias Distrito Nacional, La Altagracia, La Romana, La Vega, San Cristóbal, San Pedro de Macorís, Santiago y Santo Domingo, beneficiando aproximadamente 726,745 viviendas y 14 empresas. </t>
  </si>
  <si>
    <t>4.1.1.6 Desarrollar sistemas de monitoreo, evaluación y valoración del estado del medio ambiente y los recursos naturales a nivel nacional, regional y local.</t>
  </si>
  <si>
    <t>Inicio de levantamientos y sistematización de Información para la elaboración de los Perfiles Socioeconómicos y Ambientales de las Regiones Únicas de Planificación, conforme a la Ley 345-22.</t>
  </si>
  <si>
    <t xml:space="preserve">Emisión de 2,283 autorizaciones ambientales para nuevos proyectos según las categorías A, B y C: 137 licencias ambientales, 858 permisos ambientales, 1,184 constancias ambientales, 104 no objeción para el mercado inmobiliario. Renovación y/o modificación de 1,030 autorizaciones ambientales, correspondiente a los sectores: industrial, infraestructura, energías renovables, turismo, agroindustria, zonas francas, agroforestales, transporte, viviendas, así como desarrollo urbano y asentamiento humano, lo que representa un monto de inversión de más de RD$700 millones. Emisión de 12,775 Certificados de Registro de Impacto Mínimo, Categoría D. Implementación del Sistema de Autorizaciones Ambientales en línea para mejorar la interacción entre el ministerio y los usuarios. </t>
  </si>
  <si>
    <t>Inspección a 1,753 empresas con autorización en el marco del Informe de Cumplimiento Ambiental, impactando las provincias de: Santo Domingo (30.99%), Distrito Nacional (10.30%), La Altagracia (8.39%), San Cristóbal (7.68%), Santiago (7.59%) y San Pedro de Macorís (5.68%). Asimismo, evaluamos 16 sistemas de gestión ambiental para igual número de empresas.</t>
  </si>
  <si>
    <t>4.1.1.8 Restaurar y preservar los servicios prestados por los ecosistemas, con énfasis en las cuencas de los ríos.</t>
  </si>
  <si>
    <t>Restauración forestal de 129,622.77 tareas (8,150.68 hectáreas) en las cuencas hidrográficas prioritarias, donde se plantaron 6,444,340 plántulas de distintas especies forestales a nivel nacional.</t>
  </si>
  <si>
    <t>Implementación de una política de prohibición de extracciones de agregados en las llanuras de inundación en los ríos, a excepción de los proyectos de la Empresa de Generación Hidroeléctrica Dominicana (EGEHID) y del Instituto Nacional de Recursos Hidráulicos (INDRHI) autorizándoles las extracciones en la cola de presas. Como por ejemplo en Las barias, Valdesia y Hatillo, las mismas ya se encuentran un proceso de licitación. Se han autorizado 400 mil m3 de agregados que ya están en el mercado.</t>
  </si>
  <si>
    <t>Reforestación de una superficie aproximada de unas 381,527.71 tareas (23,959.94 hectáreas); mediante la producción de 24,774,962 plantas, 19,870,794 árboles plantados y la adquisición y procesamiento de 18,014 kilógramos de semillas forestales, con una inversión de RD$1,620 millones, impactando de manera positiva a más de 10,402 personas en el territorio nacional.</t>
  </si>
  <si>
    <t>4.1.1.9 Gestionar los recursos forestales de forma sostenible y promover la reforestación de los territorios.</t>
  </si>
  <si>
    <t>Emisión de 6 constancias ambientales de planes de manejo forestal en una superficie de 4,888.68 tareas (307.40 hectáreas), para el aprovechamiento de un volumen de 10,575.87 metros cúbicos de madera, con una cuota de reforestación de 10, 495 árboles.</t>
  </si>
  <si>
    <t>Fortalecimiento de la capacidad de respuesta ante los eventos de incendios forestales, con una inversión de RD$6,070,790.66, gracias al trabajo extraordinario de los casi 300 bomberos forestales en servicios quienes enfrentaron y extinguieron 854 eventos durante el año, más del doble de los que se apagaron en los años 2021 y 2022, y que afectaron 24,116 hectáreas (385,860 tareas) cubiertas de bosques y sobre todo sin pérdidas humanas y estructurales.</t>
  </si>
  <si>
    <t xml:space="preserve">4.1.1.10 Incentivar el uso sostenible de los recursos naturales, incluidos los Mecanismos de Desarrollo Limpio.  </t>
  </si>
  <si>
    <t>Realización de la primera transacción del mecanismo REDD+, y validación la reducción de 1,278,592 de toneladas métricas de CO2eq, recibiendo US$6,392,960 por esta reducción.</t>
  </si>
  <si>
    <t>Realización de negociaciones en la COP28 para la aprobación del Fondo de Perdidas y Daños, que cuenta con compromisos a la fecha de 760 millones de dólares. Además, el país fue elegido miembro de la Junta Directiva para el periodo 2024 - 2027 y pasó a formar parte del Comité Transicional para el 5 diseño de la operatividad de dicho Fondo y abordar los daños luego de un evento hidrometeorológico extremo.</t>
  </si>
  <si>
    <t xml:space="preserve">Obtención de la presidencia ante del Fondo Verde del Clima y acreditación de las primeras 3 entidades nacionales que pueden canalizar recursos de dicho fondo. </t>
  </si>
  <si>
    <t>Lanzamiento de la Estrategia de Financiamiento Climático de la República Dominicana.</t>
  </si>
  <si>
    <t>Presentación de la primera Taxonomía Verde de la Republica Dominicana para estandarizar y certificar las actividades que califican como “verdes” lo que da certeza al sector financiero y empresarial al momento de realizar inversiones.</t>
  </si>
  <si>
    <t>4.1.1.11 Promover la educación ambiental y el involucramiento de la población.</t>
  </si>
  <si>
    <t>Sensibilización y concientización de 75,252 ciudadanos de diferentes grupos demográficos a nivel nacional, sobre sustentabilidad y cuidado del medio ambiente.</t>
  </si>
  <si>
    <t>4.1.1.14 Fortalecer el Sistema Nacional de Áreas Protegidas como medio para la conservación del patrimonio natural.</t>
  </si>
  <si>
    <t xml:space="preserve">Inicio de la implementación del Programa 30x30, en el marco de los compromisos realizados en Kunming-Montreal bajo el convenio de la diversidad biológica, con el propósito de expandir y reforzar la gestión de las Áreas Protegidas terrestres y marinas, acceder a instrumentos financieros, promover un turismo sostenible, asegurar prácticas sostenibles en pesca y agricultura. </t>
  </si>
  <si>
    <t>Gestión Integral de Riesgo</t>
  </si>
  <si>
    <t>2.4.1.3 Diseñar e implementar un Plan de Ordenamiento Territorial que facilite la gestión integral de riesgos, regule el uso del suelo e incentive el aprovechamiento sostenible de los recursos naturales, a partir de las potencialidades que presentan las grandes regiones estratégicas de planificación del desarrollo</t>
  </si>
  <si>
    <t>Actualización del Índice de Gobernabilidad y Políticas Públicas para la Gestión del Riesgo de Desastres (IGOPP) en la República Dominicana.</t>
  </si>
  <si>
    <t>Formulación de Lineamientos para Integrar la Perspectiva de Gestión del Riesgo de desastre y Cambio climático en los Instrumentos de Planificación Territorial EDP, PMD, PMOT, y Planes regionales.</t>
  </si>
  <si>
    <t>Creación de propuesta de contenido para el reglamento de aplicación de la Ley de Ordenamiento Territorial.</t>
  </si>
  <si>
    <t>2.5.1.1 Crear y desarrollar el marco legal e institucional para la definición de una política pública de vivienda, la planificación y desarrollo de asentamientos humanos ordenados, accesibles y sostenibles, sobre la base de planes de uso de suelos municipales, respetando las competencias y atribuciones de los gobiernos municipales, a fin de optimizar el uso del suelo, minimizar riesgos y posibilitar una provisión eficiente de servicios.</t>
  </si>
  <si>
    <t>Elaboración de la Política Nacional sobre Sistemas de Alerta Temprana.</t>
  </si>
  <si>
    <t>4.2.1.4 Fortalecer la coordinación entre las funciones e instituciones de planificación, protección social y gestión ambiental y de riesgos.</t>
  </si>
  <si>
    <t>Seguimiento a indicadores de desempeño de la línea de crédito contingente.</t>
  </si>
  <si>
    <t xml:space="preserve">4.2.1.5 Desarrollar un sistema nacional de información para la vigilancia, evaluación, alerta temprana y respuesta antes desastres, con mecanismos ágiles de flujo de información entre los diferentes niveles y componentes del sistema nacional de gestión de riesgos y con el público.  </t>
  </si>
  <si>
    <t>Creación de la herramienta de autoevaluación de la gobernanza de GRD y CC para gobiernos locales (Incluye guía de uso), esta herramienta permitirá evaluar 9 aspectos fundamentales. Con esta herramienta se eficientiza el proceso a no más de 6 horas de trabajo con el equipo técnico del ayuntamiento.</t>
  </si>
  <si>
    <t>Elaboración del Plan de producción estadísticas para la gestión integral del riesgo de desastres.</t>
  </si>
  <si>
    <t xml:space="preserve">4.2.1.6 Incorporar, sobre la base de un mapeo de riesgos, la gestión de riesgos como componente esencial en los procesos de planificación sectorial, regional, provincial y de inversión pública.  </t>
  </si>
  <si>
    <t>Creación de la herramienta de evaluación participativa del nivel de riesgo de desastres y cambio climático (Incluye guía de uso), esta herramienta técnico-participativa permite determinar el nivel de riesgo focalizado a partir de la priorización y zonificación de amenazas.</t>
  </si>
  <si>
    <t>Creación de la guía adaptada para desarrollo de diagrama de cadena de impactos.</t>
  </si>
  <si>
    <t>Formulación del Marco Conceptual para la zonificación de Zonas de Alta Vulnerabilidad.</t>
  </si>
  <si>
    <t xml:space="preserve">4.2.1.7 Implementar las obras prioritarias para la mitigación de riesgo, como protección de presas, puentes, carreteras, a fin de reducir la vulnerabilidad y el impacto del cambio climático.  </t>
  </si>
  <si>
    <t>Elaboración del Informe Situación Actual de indicadores de Gestión del Riesgo de Desastres.</t>
  </si>
  <si>
    <t>4.2.1.9 Dotar a las instituciones del sistema de gestión de riesgos los recursos humanos capacitados, infraestructura física y tecnológica e informaciones</t>
  </si>
  <si>
    <t>Creación de la herramienta de mapeo participativo de GRD Y CC local (Incluye guía de uso).</t>
  </si>
  <si>
    <t>Actividades desarrolladas en 2023</t>
  </si>
  <si>
    <t xml:space="preserve"> El Poder Judicial, a través de la aplicación de su política de género, ha logrado reducir la presencia de sexismo en las sentencias, incrementar las sentencias de veinte años o más para casos de violencia de género y mejorar los registros que especifican el vínculo entre víctima y victimario, optimizando así la generación de estadísticas para estudios en la materia y fortaleciendo la justicia para las mujeres.</t>
  </si>
  <si>
    <t>Tabla 1</t>
  </si>
  <si>
    <t xml:space="preserve">Promisorio </t>
  </si>
  <si>
    <t xml:space="preserve">Estancado </t>
  </si>
  <si>
    <r>
      <rPr>
        <b/>
        <sz val="10"/>
        <color theme="0"/>
        <rFont val="Aptos Narrow"/>
        <family val="2"/>
      </rPr>
      <t>Moderado</t>
    </r>
    <r>
      <rPr>
        <b/>
        <sz val="10"/>
        <color rgb="FF002060"/>
        <rFont val="Aptos Narrow"/>
        <family val="2"/>
      </rPr>
      <t xml:space="preserve"> </t>
    </r>
  </si>
  <si>
    <t>Eje 1</t>
  </si>
  <si>
    <t>Eje 2</t>
  </si>
  <si>
    <t>Eje 3</t>
  </si>
  <si>
    <t>Eje 4</t>
  </si>
  <si>
    <t>Transparencia Internacional (%)</t>
  </si>
  <si>
    <t>Metodología 2012</t>
  </si>
  <si>
    <t>Metodología 2022</t>
  </si>
  <si>
    <t>2.1 Porcentaje de población bajo la línea de pobreza extrema nacional</t>
  </si>
  <si>
    <t>2.4 Porcentaje de población por debajo de la línea de pobreza moderada nacional</t>
  </si>
  <si>
    <r>
      <t xml:space="preserve">1.2.2.4 Fortalecer el marco institucional y normativo para el control de prácticas que inciden en el delito y la violencia, </t>
    </r>
    <r>
      <rPr>
        <b/>
        <sz val="10"/>
        <color theme="1"/>
        <rFont val="Aptos Narrow"/>
        <family val="2"/>
      </rPr>
      <t>sobre todo la violencia de género y contra niños, niñas y adolescentes, tales como uso de armas, drogas y juegos de azar.</t>
    </r>
  </si>
  <si>
    <r>
      <t xml:space="preserve">1.3.2.2 Establecer mecanismos que permitan mayor apertura del sistema electoral, </t>
    </r>
    <r>
      <rPr>
        <b/>
        <sz val="10"/>
        <color theme="1"/>
        <rFont val="Aptos Narrow"/>
        <family val="2"/>
      </rPr>
      <t>para la inclusión y representación de nuevos actores políticos y sociales, asegurando la equidad de género en materia de acceso a los puestos de decisiones y estructuras partidarias.</t>
    </r>
  </si>
  <si>
    <r>
      <t>Desde el MMUJER fueron capacitados</t>
    </r>
    <r>
      <rPr>
        <sz val="10"/>
        <color rgb="FF000000"/>
        <rFont val="Aptos Narrow"/>
        <family val="2"/>
      </rPr>
      <t xml:space="preserve"> 741 docentes y técnicos docentes (563 mujeres y 178 hombres), a través de 19 talleres para del nivel primario y secundario del Ministerio de Educación (MINERD), en temas sobre educación, prevención de violencia e igualdad de género. Realizados en conjunto con la Asociación Dominicana de Profesores (ADP), y las comunidades de Boca Chica, Guerra, Cristo Rey, Villa Mella, Sabana Perdida, La Victoria, Manoguayabo, Los Alcarrizos, Pedro Brand, Los Minas, Invivienda San Francisco de Macorís y Villa Riva.</t>
    </r>
  </si>
  <si>
    <t>Realizada la actualización de los protocolos y hojas de ruta de los servicios de atención a la violencia y el manual de funciones de 55 redes locales en la prevención de la violencia. El desarrollo de estas actualizaciones contó con el apoyo de Fondo del Población de las Naciones Unidas (UNFPA).</t>
  </si>
  <si>
    <r>
      <t xml:space="preserve">Se realizaron distintas acciones de sensibilización sobre igualdad de género y cambio cultural.  Charlas:  Impactadas 3,532 personas (2,438 mujeres y 1,094 hombres) Webinarios en comunicación para el cambio social y de comportamiento: 157 personas (152 mujeres y 5 hombres).  Talleres en los municipios de Salcedo, Mao, Santo Domingo Norte, Santo Domingo Este y Distrito Nacional: 382 jóvenes (257 mujeres y 125 hombres) </t>
    </r>
    <r>
      <rPr>
        <sz val="10"/>
        <color rgb="FF000000"/>
        <rFont val="Aptos Narrow"/>
        <family val="2"/>
      </rPr>
      <t>Panel Mujeres en la Academia: 106 personas (77 mujeres y 29 hombres), en el marco de la cátedra de igualdad y derecho en la educación superior, en Santo Domingo, junto con diversas universidades del país.</t>
    </r>
  </si>
  <si>
    <r>
      <t xml:space="preserve">Realizado taller de estrategias para un periodismo que contribuya con la prevención y erradicación de las violencias hacia las mujeres. Participaron 60 periodistas (54 mujeres y 6 hombres). MMUJER  </t>
    </r>
    <r>
      <rPr>
        <sz val="10"/>
        <color rgb="FF000000"/>
        <rFont val="Aptos Narrow"/>
        <family val="2"/>
      </rPr>
      <t xml:space="preserve"> </t>
    </r>
  </si>
  <si>
    <t>Formados y en ejecución 43 Grupos de Apoyo a Mujeres (GAM. Estos grupos han impactado a 630 mujeres, a través de 575 encuentros.</t>
  </si>
  <si>
    <r>
      <t>Rescate de dos áreas que cubren 900 km</t>
    </r>
    <r>
      <rPr>
        <vertAlign val="superscript"/>
        <sz val="10"/>
        <color theme="1"/>
        <rFont val="Aptos Narrow"/>
        <family val="2"/>
      </rPr>
      <t>2</t>
    </r>
    <r>
      <rPr>
        <sz val="10"/>
        <color theme="1"/>
        <rFont val="Aptos Narrow"/>
        <family val="2"/>
      </rPr>
      <t xml:space="preserve"> para ser declaradas zonas de humedales de importancia internacional mediante la Convención de Ramsar, estos son: Humedales de Monte Cristi y Línea Noroeste, Humedales de Refugio de Vida Silvestre Laguna Redonda y Limón, Miches y Río Maimón.</t>
    </r>
  </si>
  <si>
    <r>
      <t>Inicio de la ejecución del plan de mejoramiento de infraestructura y recuperación de las áreas protegidas ocupad as ilegalmente, donde resaltamos: el Parque Nacional Valle Nuevo con el cese total de los cultivos de ciclo corto, indemnizando a 160 campesinos, el Parque Nacional Los Haitises sometiendo a la justicia 105 personas, Sierra de Bahoruco reacondicionando su infraestructura, Las Dunas de las Calderas donde se desocuparon 25 km</t>
    </r>
    <r>
      <rPr>
        <vertAlign val="superscript"/>
        <sz val="10"/>
        <color theme="1"/>
        <rFont val="Aptos Narrow"/>
        <family val="2"/>
      </rPr>
      <t>2</t>
    </r>
    <r>
      <rPr>
        <sz val="10"/>
        <color theme="1"/>
        <rFont val="Aptos Narrow"/>
        <family val="2"/>
      </rPr>
      <t xml:space="preserve"> de terrenos.</t>
    </r>
  </si>
  <si>
    <t>Incorporación de 30 nuevas canteras secas para obtener materiales de construcción, las cuales representan 5.4 millones de m3 anuales. Como forma de proteger los ríos y, a la vez, regular el uso sostenible de los recursos mineros</t>
  </si>
  <si>
    <t>Se realizó un encuentro empresarial coordinado en conjunto con el Ministerio de la Mujer. La participación de mujeres jóvenes en este programa pasó de solo 37 en el 2021 a 403 en el 2023. Instituto de Formación Técnico Profesional (INFOTEP)</t>
  </si>
  <si>
    <t>Eje</t>
  </si>
  <si>
    <t>Cantidad de Proyectos</t>
  </si>
  <si>
    <t>Total Ejecutado 
(en millones RD$)</t>
  </si>
  <si>
    <t>Porcentaje del total de proyectos</t>
  </si>
  <si>
    <t>Porcentaje del total ejecutado</t>
  </si>
  <si>
    <t>Cantidad de Proyectos 2023</t>
  </si>
  <si>
    <t>Total Ejecutado 2023
(en millones RD$)</t>
  </si>
  <si>
    <t>Cantidad de Proyectos 2022</t>
  </si>
  <si>
    <t>Total Ejecutado 2022
(en millones RD$)</t>
  </si>
  <si>
    <t>Cantidad de Proyectos 2021</t>
  </si>
  <si>
    <t>Total Ejecutado 2021
(en millones RD$)</t>
  </si>
  <si>
    <t>1. Estado social y democrático de derecho</t>
  </si>
  <si>
    <t>2. Sociedad con igualdad de derechos y oportunidades</t>
  </si>
  <si>
    <t>3. Economía, sostenible, integradora y competitiva</t>
  </si>
  <si>
    <t>4. Sociedad de producción y consumo sostenible que gestiona los riesgos, el medioambiente y se adapta al cambio climático</t>
  </si>
  <si>
    <t>Total general</t>
  </si>
  <si>
    <t>ANEXO III – Proyectos de inversión pública e iniciativas de cooperación internacional al 2022</t>
  </si>
  <si>
    <t>Tabla 2</t>
  </si>
  <si>
    <t>Proyectos de inversión vigentes y ejecutados según Eje y Objetivo general de la END 2023</t>
  </si>
  <si>
    <t>Eje/Objetivo general</t>
  </si>
  <si>
    <t>Vigente</t>
  </si>
  <si>
    <t>Ejecutado</t>
  </si>
  <si>
    <t>1.1 - Administración pública eficiente, transparente y orientada a resultados</t>
  </si>
  <si>
    <t>1.2 - Imperio de la ley y seguridad ciudadana</t>
  </si>
  <si>
    <t>2.1 - Educación de calidad para todos y todas</t>
  </si>
  <si>
    <t>2.2 - Salud y seguridad social integral</t>
  </si>
  <si>
    <t>2.3 - Igualdad de derechos y oportunidades</t>
  </si>
  <si>
    <t>2.4 - Cohesión territorial</t>
  </si>
  <si>
    <t>2.5 - Vivienda digna en entornos saludables</t>
  </si>
  <si>
    <t>2.6 - Cultura e identidad nacional en un mundo global</t>
  </si>
  <si>
    <t>2.7 - Deporte y recreación física para el desarrollo humano</t>
  </si>
  <si>
    <t>3.1 - Sostenibilidad macroeconómica favorable al crecimiento económico alto, sostenido y con equidad</t>
  </si>
  <si>
    <t>3.2 - Energía confiable, eficiente y ambientalmente sostenible</t>
  </si>
  <si>
    <t>3.3 - Competitividad e innovación en un ambiente favorable a la cooperación y la responsabilidad social</t>
  </si>
  <si>
    <t>3.4 - Empleos suficientes y dignos</t>
  </si>
  <si>
    <t>3.5 - Estructura productiva sectorial y territorialmente articulada, integrada competitivamente a la  economía global y que aprovecha las oportunidades del mercado local</t>
  </si>
  <si>
    <t>4.1 - Manejo sostenible del medio ambiente</t>
  </si>
  <si>
    <t>4.2 - Eficaz gestión de riesgos para minimizar pérdidas humanas, económicas y ambientales</t>
  </si>
  <si>
    <t>4.3 - Adecuada adaptación al cambio climático</t>
  </si>
  <si>
    <t>Tabla 3</t>
  </si>
  <si>
    <t>Objetivo general (OG)
de la END</t>
  </si>
  <si>
    <t>EJE</t>
  </si>
  <si>
    <t>Compromiso 
(Cap. IX de la Ley No. 1-12, END 2030, arts. 29-32)</t>
  </si>
  <si>
    <t>Componentes de los compromisos</t>
  </si>
  <si>
    <t>Reforma Vinculada</t>
  </si>
  <si>
    <t>Instituciones vinculadas a los compromisos</t>
  </si>
  <si>
    <t>Categoría/Nivel de cumplimiento, Año 2021</t>
  </si>
  <si>
    <t>Avances
Año 2021</t>
  </si>
  <si>
    <t>Categoría/Nivel de cumplimiento, Año 2022</t>
  </si>
  <si>
    <t>Avances
Año 2022</t>
  </si>
  <si>
    <t>Categoría/Nivel de cumplimiento, Año 2023</t>
  </si>
  <si>
    <t>Avances
Año 2023</t>
  </si>
  <si>
    <t>1.1. Administración pública eficiente, transparente y orientada a resultados</t>
  </si>
  <si>
    <t>EJE I</t>
  </si>
  <si>
    <t>1.  El Servicio Civil y la Carrera Administrativa se implementarán en todos los estamentos de la administración pública, incluyendo los gobiernos locales, en un plazo no mayor de diez años.</t>
  </si>
  <si>
    <t>1. El Servicio Civil 
2. Carrera Administrativa  
3. Gobiernos locales</t>
  </si>
  <si>
    <t>Transparencia e Institucionalidad</t>
  </si>
  <si>
    <t>En proceso de ejecución</t>
  </si>
  <si>
    <t>• Aprobado el Programa de Fortalecimiento del Servicio Civil en la República Dominicana
• Concursos públicos
• Aprobado el instructivo de Ascensos y Promociones en la Carrera Administrativa, en conjunto con el Reglamento de Ascensos y Promociones en la Carrera Administrativa.
• Un nuevo actor ha sido considerado en el monitoreo de los Entes y Órganos de la Administración Pública sumando ciento setenta y nuevo (179).</t>
  </si>
  <si>
    <t>2. Todas las instituciones del Gobierno Central, instituciones descentralizadas y autónomas y organismos municipales cumplirán con las normas de transparencia en las compras y contrataciones públicas, (incluyendo las relativas a la participación de las MIPYME), de acceso a la información pública y rendición de cuentas, en un plazo no mayor de tres años.</t>
  </si>
  <si>
    <t>1. Gobierno Central, instituciones descentralizadas y autónomas y organismos municipales 
2. Normas de transparencia en las compras y contrataciones públicas
3. Participación de las MIPYME
4. Acceso a la información pública y rendición de cuentas</t>
  </si>
  <si>
    <t>Integración al Sistema Electrónico de Contrataciones Públicas (SECP) o Portal Transaccional de 91 entidades públicas
Creación del Portal de Datos Abiertos 
Implementación de la Estandarización Mundial de los Datos para las Contrataciones Abiertas
Decreto No. 617-22 declara de interés nacional la promoción de las compras públicas sostenibles e inclusivas</t>
  </si>
  <si>
    <t>• Publicación de 60,813 procesos de contratación a través del Portal Transaccional
• Incorporación al Sistema Electrónico de Contrataciones Públicas (SECP) o Portal Transaccional un total de 43 entidades públicas</t>
  </si>
  <si>
    <t>3. Una nueva estructura organizativa del Estado dominicano, acorde al derecho administrativo moderno y con un calendario definido de implementación en un plazo no mayor de tres años.</t>
  </si>
  <si>
    <t xml:space="preserve">1. Nueva estructura organizativa del Estado  
2. Derecho administrativo moderno </t>
  </si>
  <si>
    <t>7. Todos los municipios del país contarán con planes de desarrollo municipal, elaborarán y ejecutarán sus presupuestos participativos, en un plazo no mayor de cinco años.</t>
  </si>
  <si>
    <t xml:space="preserve">8. El Gobierno Central transferirá a los ayuntamientos los tributos, competencias y responsabilidades municipales que se consideren pertinentes dentro del marco de la Constitución y las leyes, en un plazo no mayor de siete años. </t>
  </si>
  <si>
    <t>1. Descentralización de los ayuntamientos del Gobierno Central</t>
  </si>
  <si>
    <t>Sin ejecución</t>
  </si>
  <si>
    <t>1.2. Imperio de la ley y seguridad ciudadana</t>
  </si>
  <si>
    <t>4. La reforma de los marcos legales e institucionales relativos a la seguridad ciudadana, a la seguridad y defensa nacional, en coherencia con los mandatos establecidos en la Constitución, se definirán, aprobarán e implementarán en un plazo no mayor de cinco años.</t>
  </si>
  <si>
    <t>1. Seguridad ciudadana
2. Seguridad y defensa nacional</t>
  </si>
  <si>
    <t>Transformación Digital</t>
  </si>
  <si>
    <t>2023 se revisaron 3 reglamentos relacionados con la seguridad ciudadana que tratan sobre la aplicación de Armas y la elección de la junta directiva del consejo para la seguridad ciudadana de los sectores vulnerables y el Proyecto borrador de propuesta de Reglamento de aplicación de la Ley núm. 543-12 sobre Compras y. Contrataciones de Bienes, Servicios, Obras y Concesiones.</t>
  </si>
  <si>
    <t>10. Los procesos de reforma y adecuación de los códigos Civil y Penal se completarán, en un plazo no mayor a tres años.</t>
  </si>
  <si>
    <t xml:space="preserve">1. Código Civil 
2. Código Penal </t>
  </si>
  <si>
    <t>• Modificación del Código Procesal Penal, lo que culminó en la promulgación de la Ley No. 361-22. Esta modificación afectó el artículo 31 de la Ley 76-02</t>
  </si>
  <si>
    <t>Sin avances</t>
  </si>
  <si>
    <t>6. La normativa democrática del sistema político, especialmente en lo relativo a los sistemas de partidos y electoral, se aprobará y consolidará en un plazo no mayor de tres años.</t>
  </si>
  <si>
    <t>1. Sistemas de partidos y electoral</t>
  </si>
  <si>
    <t>Electoral</t>
  </si>
  <si>
    <t>Ejecutados</t>
  </si>
  <si>
    <t>• Pleno de la JCE depositó en las cámaras legislativas los proyectos de modificación de las leyes 15-19 Orgánica del Régimen Electoral  y de la Ley 33-18 de Partidos, Agrupaciones y Movimientos Políticos ante las cámaras legislativas.</t>
  </si>
  <si>
    <t>La nueva Ley Orgánica del Régimen Electoral fue aprobada mediante el numeral 20-23</t>
  </si>
  <si>
    <t>1.4. Seguridad y convivencia pacífica</t>
  </si>
  <si>
    <t>2.1. Educación de calidad para todos y todas</t>
  </si>
  <si>
    <t>Pacto educativo</t>
  </si>
  <si>
    <t>2.2. Salud y seguridad social integral</t>
  </si>
  <si>
    <t>EJE II</t>
  </si>
  <si>
    <t>1. La revisión de la Ley 87-01, sobre el Sistema Dominicano de Seguridad Social, se realizará respetando los principios enunciados en la misma a fin de superar las deficiencias que se han evidenciado a lo largo de su aplicación y poder completar el proceso de universalización de la seguridad social en un plazo no mayor de dos años</t>
  </si>
  <si>
    <t xml:space="preserve">1. Seguridad social
</t>
  </si>
  <si>
    <t>Seguridad Social</t>
  </si>
  <si>
    <t>DGII
SISALRIL
TSS
CNSS
SIPEN
IDOPPRIL
Conape
IDSS
DGJP</t>
  </si>
  <si>
    <t>2. El proceso de reforma del sector salud se completará, conforme a lo establecido en la Ley General de Salud, en un plazo no mayor de dos años.</t>
  </si>
  <si>
    <t>1. Salud</t>
  </si>
  <si>
    <t>Salud</t>
  </si>
  <si>
    <t>MSP
MAP</t>
  </si>
  <si>
    <t>2.3. Igualdad de derechos y oportunidades</t>
  </si>
  <si>
    <t>3. El proceso de reforma de las instituciones de asistencia social, con el objetivo de lograr la integración coordinada de los distintos niveles de gobierno e instituciones en el diseño y ejecución de las políticas de protección social, se completará en un plazo no mayor de tres años. (eje ii)</t>
  </si>
  <si>
    <t>1. Asistencia/Protección social</t>
  </si>
  <si>
    <t>Gabinete Social
Supérate
Mujer
Conape
INABIE
SIUBEN
Senasa 
MAP</t>
  </si>
  <si>
    <t>• Ley 342-22, que crea el Sistema Nacional de Protección y Atención Integral a la Primera Infancia y establece el Instituto Nacional de Atención Integral a la Primera Infancia (INAIPI)
• Senasa firma un acuerdo de colaboración interinstitucional junto a 9 instituciones gubernamentales. 
• SeNaSa ha establecido más de 26 acuerdos interinstitucionales con el objetivo de proporcionar el seguro subsidiado
• Firma de un total de 29 convenios, en consonancia con los objetivos y metas del programa Supérate y en cumplimiento del mandato presidencial establecido en el Decreto No. 377-21</t>
  </si>
  <si>
    <t>fueron Realizadas 26 asistencias técnicas y acompañamiento para la transversalización del enfoque de igualdad de género 
fue firmado un convenio de colaboración para la atención prioritaria a niños y niñas de primera infancia, hijos de mujeres sobrevivientes de violencia o en orfandad por feminicidio entre el Instituto Nacional de Atención Integral a la Primera Infancia (INAIPI) y el Ministerio de la Mujer.</t>
  </si>
  <si>
    <t>9. El marco legal e institucional en materia migratoria se reordenará y modernizará, con el fin de fortalecer el sistema de gestión y control de los flujos migratorios, acorde a las mejores prácticas internacionales y al respeto de los derechos de la población inmigrante, en un plazo no mayor de dos años. (EJE i)</t>
  </si>
  <si>
    <t xml:space="preserve">1. Flujos migratorios: sistema de gestión y control </t>
  </si>
  <si>
    <t>Política Exterior y Migración</t>
  </si>
  <si>
    <t>2.4. Cohesión territorial</t>
  </si>
  <si>
    <t xml:space="preserve">4. Un Plan de Ordenamiento Territorial que permita gestionar las políticas públicas en el territorio, regular el uso del suelo, incentivar el aprovechamiento sostenible de los recursos y facilitar la gestión integral de riesgos a nivel nacional y local, se diseñará, aprobará y aplicará, en un plazo no mayor de tres años. </t>
  </si>
  <si>
    <t>1. Plan de Ordenamiento Territorial
2. Políticas públicas en el territorio
3. Uso del suelo
4. Aprovechamiento de los recursos
5. Gestión integral de riesgos (nacional y local)</t>
  </si>
  <si>
    <t xml:space="preserve">
MEPYD (VIOTDR)
MAP
MIMARENA</t>
  </si>
  <si>
    <t>5. El marco jurídico que determine las regiones únicas de planificación se diseñará, aprobará y aplicará, en un plazo no mayor de dos (2) años.</t>
  </si>
  <si>
    <t>1. Regiones únicas de planificación</t>
  </si>
  <si>
    <t>Mepyd
MINPRE</t>
  </si>
  <si>
    <t xml:space="preserve">• Aprobación de la Ley Orgánica No. 345-22 de Regiones Únicas de Planificación </t>
  </si>
  <si>
    <t>2.5. Vivienda digna en entornos saludables.</t>
  </si>
  <si>
    <t>1. Calidad del agua y riesgos de salud</t>
  </si>
  <si>
    <t>Mepyd
MSP
INDRHI
INAPA
Mimarena</t>
  </si>
  <si>
    <t xml:space="preserve">2.6. Cultura e identidad nacional en un mundo global </t>
  </si>
  <si>
    <t>2.7. Deporte y recreación física para el desarrollo humano.</t>
  </si>
  <si>
    <t>3.1. Economía articulada, innovadora y ambientalmente sostenible, con una estructura productiva que genera crecimiento alto y sostenido, con trabajo digno, que se inserta de forma competitiva en la economía global.</t>
  </si>
  <si>
    <t>5. El cincuenta por ciento de las instituciones del Poder Ejecutivo susceptibles de suscribir convenios de desempeño, recibirán sus asignaciones presupuestarias sobre la base del logro de resultados, en un plazo no mayor de cinco años; y en un plazo no mayor de diez años, todas las instituciones del Poder Ejecutivo (EJE I).</t>
  </si>
  <si>
    <t>3.2. Energía confiable, eficiente y ambientalmente sostenible</t>
  </si>
  <si>
    <t>EJE III</t>
  </si>
  <si>
    <t>3. La regulación de ahorro y eficiencia energética, como forma de contribuir a la mitigación de las causas del cambio climático, se aprobará y aplicará, en un plazo no mayor de dos años. (EJE 4)</t>
  </si>
  <si>
    <t>1. Ahorro y eficiencia energética
2. Mitigación de las causas del cambio climático</t>
  </si>
  <si>
    <t>Eléctrico
Pactos nacionales, art. 35</t>
  </si>
  <si>
    <t>3.3. Competitividad e innovación en un ambiente favorable a la cooperación y la responsabilidad social.</t>
  </si>
  <si>
    <t>2. Se decidirá sobre la conveniencia de modificar el sistema de cesantía, paralelamente a la creación de un seguro de desempleo mediante el diálogo de los sectores estatal, laboral y empresarial y respetando los derechos adquiridos de los trabajadores, en un plazo no mayor de dos (2) años. En adición, se procederá a adecuar la legislación laboral, a fin de modificar las disposiciones que distorsionan los procedimientos judiciales y deterioran las buenas relaciones del sector laboral.</t>
  </si>
  <si>
    <t>Laboral</t>
  </si>
  <si>
    <t>La reforma al Código de Trabajo aún no ha avanzado debido a cuestiones pendientes</t>
  </si>
  <si>
    <t>3.4. Empleos suficientes y dignos</t>
  </si>
  <si>
    <t>1.   Un nuevo régimen de incentivo y fomento a las actividades productivas que contribuya a fortalecer los eslabonamientos intersectoriales y el desarrollo territorial, fomentar la innovación y la competitividad sistémica, generar empleo decente y atraer inversión hacia actividades que aporten un mayor escalamiento en la cadena de valor, entrará en vigor en un plazo no mayor de tres años.</t>
  </si>
  <si>
    <t>Mepyd
CNC
DGII
Presidencia
ProIndustria
Hacienda
MICM</t>
  </si>
  <si>
    <t>• Lanzamiento de la habilitación de Registro Industrial para medianas y pequeñas empresas.
• Selección de la República Dominicana por el MIT para formar parte del MIT REAP, programa de acompañamiento para diseñar una estrategia de Centros de Excelencia en I+D+i vinculados a la Agenda Digital 2030 y la Política Nacional de Innovación.
• Implementación del sello "Hecho en República Dominicana" para resaltar productos manufacturados localmente, con 24 industrias y 99 productos certificados.
• Formalización de más de 7,600 Mipymes a través de la Ventanilla Única de Formalización, certificación de 5 Mipymes en sistemas de gestión de calidad e implementación de sistemas en otras 220 empresas.
• Continuidad de la asistencia técnica del Banco Mundial para el Plan Nacional de Industrialización (decreto 588-20) y fortalecimiento de inversión y competitividad industrial.
• En el marco del decreto núm. 612 -21 fue completada la elaboración del informe y plan nearshoring 2022-2025 en colaboración con MIREX y CNC, identificando sectores con potencial en reconfiguración de cadenas globales de valor (decreto 612-21).
• Decreto 278-22, declara la innovación como prioridad nacional y herramienta para generar conocimiento transformador
• Decreto 31-22 el cual instruye a instituciones públicas encargadas de programas de alimentación humana, alivio de la pobreza y protección social, a priorizar compras de bienes producidos por micro, pequeñas y medianas industrias locales en áreas rurales y fronterizas</t>
  </si>
  <si>
    <t>3.5. Estructura productiva sectorial y territorialmente articulada, integrada competitivamente a la economía global y que aprovecha las oportunidades del mercado local.</t>
  </si>
  <si>
    <t>4. El marco normativo y la arquitectura institucional requerida para el desarrollo de mecanismos que aseguren el financiamiento a largo plazo de inversiones productivas, así como de las exportaciones y el acceso al crédito de los sectores productivos, tradicionalmente excluidas del sistema financiero formal, se diseñará, aprobará y ejecutará en un plazo no mayor de cinco años.</t>
  </si>
  <si>
    <t>1. Financiamiento de inversiones productivas
2. Exportaciones
3. Acceso a crédito de los sectores productivos</t>
  </si>
  <si>
    <t>3.3.2 Consolidar el clima de paz laboral para apoyar la generación de empleo decente.</t>
  </si>
  <si>
    <t>3. La reforma de los marcos legales e institucionales relativos al sector agropecuario y forestal quedará definida, aprobada e implementada a fin de impulsar la transformación productiva de dicho sector, en un plazo no mayor de tres años.</t>
  </si>
  <si>
    <t>1. Reforma y transformación productiva del sector agropecuario y forestal</t>
  </si>
  <si>
    <t>Ministerio de agricultura
MAP
Presidencia</t>
  </si>
  <si>
    <t>Iniciativa de establecer una comisión que trabaja una propuesta para la modificación de la ley no. 367-72 que crea el Fondo Especial para el Desarrollo Agropecuario (FEDA)</t>
  </si>
  <si>
    <t>5. El proceso de reforma del sistema de registro de tierras y titulación, incluyendo el de los parceleros de la Reforma Agraria, quedará completado en un plazo no mayor de cinco años.</t>
  </si>
  <si>
    <t>1. Sistema de registro de tierras y titulación
2. Reforma agraria</t>
  </si>
  <si>
    <t>4.1. Manejo sostenible del medio ambiente</t>
  </si>
  <si>
    <t>EJE IV</t>
  </si>
  <si>
    <t>2. La reforma del sector agua y saneamiento se diseñará, aprobará e iniciará el proceso de implementación en un plazo no mayor de cinco años.</t>
  </si>
  <si>
    <t xml:space="preserve">1. Agua y saneamiento
</t>
  </si>
  <si>
    <t>Agua</t>
  </si>
  <si>
    <t>Mepyd (Gabinete de Agua)
INDRHI
INAPA
Mimarena</t>
  </si>
  <si>
    <t>Ampliación del Acueducto Múltiple de San Juan
Programa de Modernización del Sector de Agua Potable y Saneamiento</t>
  </si>
  <si>
    <t>6. La normativa relativa al pago por los servicios ambientales de los ecosistemas y la biodiversidad y el uso de instrumentos económicos en la gestión ambiental se aprobará y aplicará, en un plazo no mayor de tres años.</t>
  </si>
  <si>
    <t>1. Pago por los servicios ambientales de los ecosistemas y la biodiversidad 
2. Uso de instrumentos económicos en la gestión ambiental</t>
  </si>
  <si>
    <t>Medioambiente y Cambio Climático</t>
  </si>
  <si>
    <t>Mimarena
CNCCMDL</t>
  </si>
  <si>
    <t>4.2. Eficaz gestión de riesgos para minimizar pérdidas humanas, económicas y ambientales</t>
  </si>
  <si>
    <t>1. El Sistema Integral de Gestión de Riesgos, incluyendo lo relativo a la gestión del riesgo sísmico y climático, se consolidará en un plazo no mayor de cinco años.</t>
  </si>
  <si>
    <t xml:space="preserve">1. Gestión de Riesgos, sísmico y climático
</t>
  </si>
  <si>
    <t xml:space="preserve">COE
ONAMET
Defensa Civil
Mimarena
Mepyd
</t>
  </si>
  <si>
    <t>4.3. Adecuada adaptación al cambio climático.</t>
  </si>
  <si>
    <t>Principales proyectos de inversión por Eje, Objetivo general y Objetivo especifico según costo del proyecto 2023</t>
  </si>
  <si>
    <t>Principales proyectos de inversión por Eje, Objetivo general y Objetivo especifico según ejecución 2023</t>
  </si>
  <si>
    <t>Proyecto</t>
  </si>
  <si>
    <t>Provincia</t>
  </si>
  <si>
    <t>Objetivo general</t>
  </si>
  <si>
    <t>Costo del proyecto</t>
  </si>
  <si>
    <t>HUMANIZACION DEL SISTEMA PENITENCIARIO DE LA REPÚBLICA DOMINICANA</t>
  </si>
  <si>
    <t>1.2.1 - Fortalecer el respeto a la ley y sancionar su incumplimiento a través de un sistema de administración de justicia accesible a toda la población, eficiente en el despacho judicial y ágil en los procesos judiciales</t>
  </si>
  <si>
    <t>CONSTRUCCIÓN PALACIO DE JUSTICIA DE SANTO DOMINGO ESTE</t>
  </si>
  <si>
    <t>Santo Domingo</t>
  </si>
  <si>
    <t>1.2.2 - Construir un clima de seguridad ciudadana basado en el combate a las múltiples causas que originan la delincuencia, la violencia en la convivencia social y el crimen organizado, mediante la articulación eficiente de las políticas de prevención, persecución y sanción</t>
  </si>
  <si>
    <t>AMPLIACIÓN DEL SISTEMA NACIONAL DE ATENCION A EMERGENCIAS Y SEGURIDAD 9-1-1, FASE II</t>
  </si>
  <si>
    <t>Dajabón, Monte Cristi, Santiago Rodríguez, Monte Plata, Espaillat, Puerto Plata, La Vega, Elías Piña, Baoruco, Independencia, Pedernales,  San Pedro De Macorís, San Cristóbal</t>
  </si>
  <si>
    <t>CONSTRUCCIÓN Y EQUIPAMIENTO CIUDAD SANITARIA SAN CRISTÓBAL</t>
  </si>
  <si>
    <t>San Cristóbal</t>
  </si>
  <si>
    <t xml:space="preserve">2.2.1 - Garantizar el derecho de la población al acceso a un modelo de atención integral, con calidad y calidez, que privilegie la promoción de la salud y la prevención de la enfermedad, mediante la consolidación del Sistema Nacional de Salud </t>
  </si>
  <si>
    <t>AMPLIACIÓN ACUEDUCTO ORIENTAL BARRERA DE SALINIDAD Y TRASVASE A SANTO DOMINGO NORTE, FASE II</t>
  </si>
  <si>
    <t>2.5.2 - Garantizar el acceso universal a servicios de agua potable y saneamiento, provistos con calidad y eficiencia</t>
  </si>
  <si>
    <t>AMPLIACIÓN DE LA MICRORED DE ABASTECIMIENTO DE AGUA POTABLE PARA EL SECTOR CANCINO ADENTRO, SANTO DOMINGO ESTE,PROV. SANTO DOMINGO</t>
  </si>
  <si>
    <t>MEJORAMIENTO DE 100,000 VIVIENDAS EN LA REPÚBLICA DOMINICANA</t>
  </si>
  <si>
    <t>2.5.1 -  Facilitar el acceso de la población a viviendas económicas, seguras y dignas, con seguridad jurídica y en  asentamientos humanos sostenibles, socialmente integrados, que cumplan con los criterios de  adecuada gestión de riesgos y accesibilidad universal para las personas con discapacidad físico motora</t>
  </si>
  <si>
    <t>CONSTRUCCIÓN VERJA PERIMETRAL INTELIGENTE FRONTERA REPÚBLICA DOMINICANA-HAITÍ</t>
  </si>
  <si>
    <t>Dajabón, Monte Cristi, Elías Piña, Independencia, Pedernales</t>
  </si>
  <si>
    <t>2.4.3 -  Promover el desarrollo sostenible de la zona fronteriza</t>
  </si>
  <si>
    <t>CONSTRUCCIÓN SISTEMA SANEAMIENTO SANITARIO Y PLUVIAL DE LA CAÑADA DE GUAJIMÍA EN SANTO DOMINGO OESTE (FASE II)</t>
  </si>
  <si>
    <t>CONSTRUCCIÓN DE 2,000 VIVIENDAS EN EL DISTRITO MUNICIPAL HATO DEL YAQUE, PROVINCIA SANTIAGO</t>
  </si>
  <si>
    <t>Santiago</t>
  </si>
  <si>
    <t>CONSTRUCCIÓN SISTEMA DE SANEAMIENTO  DEL MUNICIPIO DE BOCA CHICA, PROVINCIA SANTO DOMINGO.</t>
  </si>
  <si>
    <t>CONSTRUCCIÓN  HOSPITAL REGIONAL EN SAN FRANCISCO DE MACORIS, PROV. DUARTE</t>
  </si>
  <si>
    <t>Duarte</t>
  </si>
  <si>
    <t>CONSTRUCCIÓN ALCANTARILLADO SANITARIO Y RECONSTRUCCION ACUEDUCTO DE JARABACOA,  PROVINCIA LA VEGA</t>
  </si>
  <si>
    <t>La Vega</t>
  </si>
  <si>
    <t>CONSTRUCCIÓN LÍNEA 2C DEL METRO DE SANTO DOMINGO TRAMOS:  ALCARRIZOS- LUPERÓN</t>
  </si>
  <si>
    <t>3.3.6 - Expandir la cobertura y mejorar la calidad y competitividad de la infraestructura y servicios de transporte y logística, orientándolos a la integración del territorio, al apoyo del desarrollo productivo y a la inserción competitiva en los mercados internacionales</t>
  </si>
  <si>
    <t>CONSTRUCCIÓN DE 2,240 VIVIENDAS EN HATO NUEVO, MUNICIPIO SANTO DOMINGO OESTE, PROVINCIA SANTO DOMINGO</t>
  </si>
  <si>
    <t>CONSTRUCCIÓN DE LA 2 LINEA DEL TELEFÉRICO DE SANTO DOMINGO, SANTO DOMINGO OESTE Y LOS ALCARRIZOS</t>
  </si>
  <si>
    <t>CONSTRUCCIÓN DE 2,384 VIVIENDAS EN EL DISTRITO MUNICIPAL SAN LUIS, PROVINCIA SANTO DOMINGO</t>
  </si>
  <si>
    <t>AMPLIACIÓN DEL SERVICIO DE LA LINEA 1 DEL METRO DE SANTO DOMINGO</t>
  </si>
  <si>
    <t>Distrito Nacional, Santo Domingo</t>
  </si>
  <si>
    <t>RECONSTRUCCIÓN  DE LA INFRAESTRUCTURA VIAL URBANA DEL MUNICIPIO SANTO DOMINGO ESTE</t>
  </si>
  <si>
    <t>REHABILITACIÓN CARRETERA RANCHO ARRIBA - SABANA LARGA</t>
  </si>
  <si>
    <t>San José De Ocoa</t>
  </si>
  <si>
    <t xml:space="preserve">REHABILITACIÓN DE REDES Y NORMALIZACIÓN DE USUARIOS DEL SERVICIO DE ENERGIA </t>
  </si>
  <si>
    <t>3.2.1 -  Asegurar un suministro confiable de electricidad, a precios competitivos y en condiciones de sostenibilidad financiera y  ambiental</t>
  </si>
  <si>
    <t>MEJORAMIENTO PUERTO DE MANZANILLO Y SUS VÍAS DE CONECTIVIDAD, PROVINCIA MONTECRISTI, R.D.</t>
  </si>
  <si>
    <t>Monte Cristi</t>
  </si>
  <si>
    <t>REHABILITACIÓN  Y MANTENIMIENTO DE CARRETERAS  (117 KM) Y CAMINOS VECINALES (884 KM) A NIVEL NACIONAL</t>
  </si>
  <si>
    <t>CONSTRUCCIÓN PRESA DE MONTE GRANDE, REHABILITACION Y COMPLEMENTACION DE LA PRESA DE SABANA YEGUA, PROVINCIA AZUA</t>
  </si>
  <si>
    <t>Baoruco, Barahona, Independencia</t>
  </si>
  <si>
    <t>4.1.4 - Gestionar el recurso agua de manera eficiente y sostenible, para garantizar la seguridad hídrica</t>
  </si>
  <si>
    <t>CONSTRUCCIÓN DE LA LÍNEA 1B DEL METRO DE SANTO DOMINGO, TRAMO VILLA MELLA – PUNTA, SANTO DOMINGO NORTE</t>
  </si>
  <si>
    <t>RECUPERACIÓN DE LA COBERTURA VEGETAL EN CUENCAS HIDROGRÁFICAS DE LA REPÚBLICA DOMINICANA.</t>
  </si>
  <si>
    <t>Azua, Elías Piña, San Juan, Baoruco, Barahona, Independencia</t>
  </si>
  <si>
    <t>4.1.1 - Proteger y usar de forma sostenible los bienes y servicios de los ecosistemas, la bio-diversidad y el patrimonio natural de la nación, incluidos los recursos marinos</t>
  </si>
  <si>
    <t>AMPLIACIÓN DE LA CAPACIDAD DE TRANSPORTE DE LA LÍNEA 2 DEL METRO DE SANTO DOMINGO</t>
  </si>
  <si>
    <t>Distrito Nacional</t>
  </si>
  <si>
    <t>MEJORAMIENTO DEL SISTEMA DE DISTRIBUCION ELECTRICA A NIVEL NACIONAL</t>
  </si>
  <si>
    <t>MEJORAMIENTO DE LA CONECTIVIDAD PARA LA TRANSFORMACION DIGITAL EN LA REPUBLICA DOMINICANA</t>
  </si>
  <si>
    <t>3.3.5 -  Lograr acceso universal y uso productivo de las tecnologías de la información y comunicación (TIC)</t>
  </si>
  <si>
    <t>GESTION INTEGRADA DE REC.NATURALES Y AGRICULTURA RESILIENTE EN CUENCAS HIDROGRÁRICAS  YAQUE DEL NORTE Y OZAMA-ISABELA EN R.D.</t>
  </si>
  <si>
    <t>Santiago, La Vega, Monseñor Nouel, Monte Plata, Santo Domingo</t>
  </si>
  <si>
    <t>Inversión pública por Ejes de la END según regiones de planificación 2023
En millones RD$</t>
  </si>
  <si>
    <t>Inversión pública por Ejes y Objetivos generales de la END según regiones de planificación 2023
En millones RD$</t>
  </si>
  <si>
    <t>Región</t>
  </si>
  <si>
    <t>Total Ejecutado</t>
  </si>
  <si>
    <t>CIBAO NORDESTE</t>
  </si>
  <si>
    <t>CIBAO NOROESTE</t>
  </si>
  <si>
    <t>CIBAO NORTE</t>
  </si>
  <si>
    <t>CIBAO SUR</t>
  </si>
  <si>
    <t>EL VALLE</t>
  </si>
  <si>
    <t>ENRIQUILLO</t>
  </si>
  <si>
    <t>HIGUAMO</t>
  </si>
  <si>
    <t>NACIONAL</t>
  </si>
  <si>
    <t>OZAMA O METROPOLITANA</t>
  </si>
  <si>
    <t>VALDESIA</t>
  </si>
  <si>
    <t>YUMA</t>
  </si>
  <si>
    <t>Inversión pública por Ejes de la END según área de influencia 2023
En millones RD$</t>
  </si>
  <si>
    <t>Área de influencia</t>
  </si>
  <si>
    <t xml:space="preserve">Total Ejecutado </t>
  </si>
  <si>
    <t>Municipal</t>
  </si>
  <si>
    <t>Provincial</t>
  </si>
  <si>
    <t>Regional</t>
  </si>
  <si>
    <t>Inversión pública por Ejes de la END según provincia 2023
En millones RD$</t>
  </si>
  <si>
    <t>AZUA</t>
  </si>
  <si>
    <t>BAORUCO</t>
  </si>
  <si>
    <t>BARAHONA</t>
  </si>
  <si>
    <t>DAJABÓN</t>
  </si>
  <si>
    <t>DISTRITO NACIONAL</t>
  </si>
  <si>
    <t>DUARTE</t>
  </si>
  <si>
    <t>EL SEIBO</t>
  </si>
  <si>
    <t>ELÍAS PIÑA</t>
  </si>
  <si>
    <t>ESPAILLAT</t>
  </si>
  <si>
    <t>HATO MAYOR</t>
  </si>
  <si>
    <t>HERMANAS MIRABAL</t>
  </si>
  <si>
    <t>INDEPENDENCIA</t>
  </si>
  <si>
    <t>LA ALTAGRACIA</t>
  </si>
  <si>
    <t>LA ROMANA</t>
  </si>
  <si>
    <t>LA VEGA</t>
  </si>
  <si>
    <t>MARÍA TRINIDAD SÁNCHEZ</t>
  </si>
  <si>
    <t>MONSEÑOR NOUEL</t>
  </si>
  <si>
    <t>MONTE CRISTI</t>
  </si>
  <si>
    <t>MONTE PLATA</t>
  </si>
  <si>
    <t>PEDERNALES</t>
  </si>
  <si>
    <t>PERAVIA</t>
  </si>
  <si>
    <t>PUERTO PLATA</t>
  </si>
  <si>
    <t>REGIONAL</t>
  </si>
  <si>
    <t>SAMANÁ</t>
  </si>
  <si>
    <t>SAN CRISTÓBAL</t>
  </si>
  <si>
    <t>SAN JOSÉ DE OCOA</t>
  </si>
  <si>
    <t>SAN JUAN</t>
  </si>
  <si>
    <t>SAN PEDRO DE MACORÍS</t>
  </si>
  <si>
    <t>SÁNCHEZ RAMÍREZ</t>
  </si>
  <si>
    <t>SANTIAGO</t>
  </si>
  <si>
    <t>SANTIAGO RODRÍGUEZ</t>
  </si>
  <si>
    <t>SANTO DOMINGO</t>
  </si>
  <si>
    <t>VALVERDE</t>
  </si>
  <si>
    <t>Iniciativas de cooperación internacional vigentes por Ejes de la END y desglose de la estimación de recursos movilizados para su financiamiento 2023
En millones RD$</t>
  </si>
  <si>
    <t>Ejes</t>
  </si>
  <si>
    <t>Iniciativas</t>
  </si>
  <si>
    <t>%</t>
  </si>
  <si>
    <t>Presupuesto total</t>
  </si>
  <si>
    <t>Monto total no reembolsable</t>
  </si>
  <si>
    <t>Monto total reembolsable</t>
  </si>
  <si>
    <t>Contrapartida privada</t>
  </si>
  <si>
    <t>Contrapartida gobierno</t>
  </si>
  <si>
    <t>1. Un Estado social y democrático de derecho</t>
  </si>
  <si>
    <t>…</t>
  </si>
  <si>
    <t>2. Una sociedad con igualdad de derechos y oportunidades</t>
  </si>
  <si>
    <t>3. Una economía territorial y sectorialmente integrada</t>
  </si>
  <si>
    <t>No alineado</t>
  </si>
  <si>
    <t>Fuente: elaborado por la Dirección de Análisis y Coordinación del Viceministerio de Cooperación Internacional con datos del SI-SINACID al T4 2023.</t>
  </si>
  <si>
    <t>Iniciativas de cooperación internacional vigentes por Objetivo general  y desglose de estimado de recursos movilizados para su financiamiento 2023 
En millones RD$</t>
  </si>
  <si>
    <t>Objetivo general de la END</t>
  </si>
  <si>
    <t>1.1 Administración pública eficiente, transparente y orientada a resultados</t>
  </si>
  <si>
    <t>1.2 Imperio de la ley y seguridad ciudadana</t>
  </si>
  <si>
    <t>1.3 Democracia participativa y ciudadanía responsable</t>
  </si>
  <si>
    <t>1.4 Seguridad y convivencia pacífica</t>
  </si>
  <si>
    <t>2.1 Educación de calidad para todos y todas</t>
  </si>
  <si>
    <t>2.2 Salud y seguridad social integral</t>
  </si>
  <si>
    <t>2.3 Igualdad de derechos y oportunidades</t>
  </si>
  <si>
    <t>2.4 Cohesión territorial</t>
  </si>
  <si>
    <t>2.5 Vivienda digna en entornos saludables</t>
  </si>
  <si>
    <t>2.6 Cultura e identidad nacional en un mundo global</t>
  </si>
  <si>
    <t>3.1 Una Economía articulada, innovadora y ambientalmente sostenible, con una…</t>
  </si>
  <si>
    <t>3.2 Energía confiable, eficiente y ambientalmente sostenible</t>
  </si>
  <si>
    <t>3.3 Competitividad e innovación en un ambiente favorable a la cooperación y la responsabilidad social</t>
  </si>
  <si>
    <t>3.4 Empleos suficientes y dignos</t>
  </si>
  <si>
    <t>3.5 Estructura productiva sectorial y territorialmente articulada, integrada…</t>
  </si>
  <si>
    <t>4.1 Manejo sostenible del medio ambiente</t>
  </si>
  <si>
    <t>4.2 Eficaz gestión de riesgos para minimizar pérdidas humanas, económicas y ambientales</t>
  </si>
  <si>
    <t>4.3 Adecuada adaptación al cambio climático</t>
  </si>
  <si>
    <r>
      <rPr>
        <b/>
        <sz val="12"/>
        <rFont val="Aptos Narrow"/>
        <family val="2"/>
      </rPr>
      <t>Resoluciones emitidas:</t>
    </r>
    <r>
      <rPr>
        <sz val="12"/>
        <rFont val="Aptos Narrow"/>
        <family val="2"/>
      </rPr>
      <t xml:space="preserve">
• No. 243, que establece criterios para la cobertura de trasplante renal integral
• No. 244, que establece el mecanismo de notificación oportuna de fallecidos para trasplante real a partir de donante cadavérico para su financiamiento por el Seguro Familiar de Salud
• No. 249-2022, que gradúa la Resolución 553-02. 
• No. 553-02 que aprueba la separación de la cobertura de tratamiento de cáncer para radioterapia y medicamentos
• No. 553-02: reducción del 50% del copago en servicios de hospitalización, cesáreas, cirugías, trasplante renal y enfermedades de alto costo.
• No. 560-07:  incrementado la pensión por Discapacidad Permanente del Seguro de Riesgos Laborales.
• No. 551-08 que aprueba la aplicación del Contrato Póliza sobre Discapacidad
• No. 551-08: Sobrevivencia para afiliados del Plan Piloto del Régimen Contributivo Subsidiado de los Trabajadores Domésticos
• Conformación de una comisión para implementar y dar seguimiento a la propuesta de Incluir a los Pensionados y Jubilados en el Régimen Contributivo del SFS.
• Modificado la normativa de Subsidios de Maternidad, Lactancia y Enfermedad Común</t>
    </r>
  </si>
  <si>
    <r>
      <t xml:space="preserve">4. </t>
    </r>
    <r>
      <rPr>
        <b/>
        <sz val="12"/>
        <color theme="1"/>
        <rFont val="Aptos Narrow"/>
        <family val="2"/>
      </rPr>
      <t xml:space="preserve">.   </t>
    </r>
    <r>
      <rPr>
        <sz val="12"/>
        <color theme="1"/>
        <rFont val="Aptos Narrow"/>
        <family val="2"/>
      </rPr>
      <t>Un sistema de vigilancia sanitaria para la calidad del agua de consumo que permita actuar de manera preventiva y correctiva sobre los riesgos a la salud asociados al agua, se diseñará y pondrá en operación, en un plazo no mayor de diez años. Todos los acueductos del país, independientemente de la naturaleza del prestador, se integrarán a dicho sistema. (EJE II</t>
    </r>
  </si>
  <si>
    <t>Trescientos noventa y seis (396) servidores públicos ingresaron a ocupar cargos de Carrera Administrativa General vía concursos ciento cincuenta y seis (156) Entes y Órganos evaluaron el Desempeño Laboral de sus empleados, representando más de 239 mil servidores públicos, mientras que, ciento treinta y siete (137) Ayuntamientos y Juntas de Distritos Municipales han evaluado el Desempeño Laboral de sus empleados y reportado sus resultados.
Se ha logrado elaborar, impulsar y aprobar tres (3) propuestas de normas que han sido remitidas al Poder Ejecutivo para su revisión, aprobación y sometimiento al Congreso de la República, según corresponda;
•	Decreto núm. 187 -23 que modifica el Reglamento no. 251 -15 sobre Reclutamiento y Selección de Personal para ocupar cargos de Carrera Administrativa en la Administración Pública.
•	Se ha aprobado el Programa de Fortalecimiento del Servicio Civil en la República financiado por el Banco Interamericano de Desarrollo (BID) e iniciadas las operaciones del proyecto con la instalación de la Unidad Ejecutora.</t>
  </si>
  <si>
    <t>• Propuesta de “Lineamientos para la Planificación Municipal del Desarrollo”.
• Se han definido los criterios necesarios para identificar los municipios que presentan condiciones óptimas para recibir la transferencia de competencias y recursos.
• Se ha elaborado una metodología específica para integrar estos lineamientos en los Planes Municipales de Desarrollo.</t>
  </si>
  <si>
    <t xml:space="preserve">• Se aprobaron ochenta y tres (83) Estructuras Organizativas mediante resolución aprobación de los veinticinco (25) gobiernos locales priorizados para la ejecución y desarrollo del Plan General de Reforma y Modernización.
• Se ha establecido la Mesa de Coordinación Interinstitucional del Plan General de Reforma y Modernización en el Sector Municipal, así como la Mesa de Acompañamiento de la Sociedad Civil, que supervisa y apoya el proceso de reforma y modernización de la administración pública. </t>
  </si>
  <si>
    <t>•Juramentación de cuatro consejos de desarrollo municipales en Guerra, Los Alcarrizos, Cambita Garabitos y Boca Chica.
• Fortalecimiento de los consejos de desarrollo municipales en dieciocho municipios 34.8% de los ayuntamientos cuentan con presupuesto participativo.</t>
  </si>
  <si>
    <t xml:space="preserve">• Socialización de las iniciativas de reforma y modernización de los gobiernos locales priorizados
• Definió la Mesa de Acompañamiento de la Sociedad Civil para la Reforma y Modernización de la Administración Pública con énfasis en el ámbito municipal.
•Decreto 734-22 se crea el Gabinete de Descentralización.
•Decreto no. 743-22 se crea el Gabinete para el Desarrollo del Sistema de transferencia de competencias a los órganos y entes del Poder Ejecutivo hacia la Administración Local. </t>
  </si>
  <si>
    <t>Total de transferencias de capital a gobiernos locales ascendió a RD$1,354,149,103.24 (mil trescientos cincuenta y cuatro millones ciento cuarenta y nueve mil ciento tres pesos dominicanos con 24/100), provenientes del desarrollo de programas especiales implementados por la Liga Municipal Dominicana.</t>
  </si>
  <si>
    <t>1. Planes de desarrollo municipal 
2. Presupuestos participativos</t>
  </si>
  <si>
    <t>• Aprobación del Reglamento de Aplicación de la Ley Orgánica de la Policía Nacional No. 590-16, llevada a cabo a través del Decreto 20-22.
• Decreto 2-22, se instituyó la Comisión Ejecutiva para la ejecución de planes, estrategias y políticas destinadas a la transformación y profesionalización de la Policía Nacional.</t>
  </si>
  <si>
    <t>ANEXO II. Compromisos del Estado establecidos en la END: avances y agenda pendiente</t>
  </si>
  <si>
    <t>Decreto 58-23, que faculta a la DIGEMAPS para homologar medicamentos.
Decreto 231-23 otorgó a la DIGEMAPS la condición de órgano desconcentrado. 
Elaboración y remisión de un reglamento de residencias en salud.
Se presentó el Plan Estratégico Nacional de Salud (PLANDES 2030).</t>
  </si>
  <si>
    <t>•	Elaboración de una Estrategia de Implementación de la Ley 368 de Ordenamiento Territorial del 2022, sobre Usos de Suelos y Asentamientos Humanos.
•	Elaboración y puesta en circulación del Instructivo sobre la Ley 368-22.</t>
  </si>
  <si>
    <t>• Se llevó a cabo un proceso de reconocimiento y retroalimentación del producto "Revisión del documento de consulta del Plan Nacional de Ordenamiento Territorial", cuyo objetivo principal fue actualizar las informaciones estadísticas y cartográficas del diagnóstico territorial nacional. En este proceso de revisión, se destacaron los siguientes aspectos:
• Se elaboró una metodología para revisar en detalle el informe final de la consultoría para el Plan Nacional de Ordenamiento Territorial (PNOT). Esta metodología permitió identificar las categorías de análisis que faltaban en los componentes del diagnóstico, la necesidad de actualizar o incorporar datos, debilidades en los análisis en términos de profundidad y metodología, así como nuevos hallazgos o elementos relevantes.
• Creación de un documento que compiló los resultados de la revisión del Diagnóstico Territorial Nacional correspondiente al PNOT del año 2021.
• Se sistematizó la información georreferenciada del sector para identificar ausencias y debilidades en los datos proporcionados por las entidades gubernamentales.
• Se propuso una estructura de contenido para el PNOT, incluyendo un Marco Conceptual y Metodológico, así como los Componentes del Diagnóstico.
• Se formuló una propuesta de ruta crítica que estableció hitos y aspectos metodológicos necesarios para completar el proceso de formulación del Plan Nacional de Ordenamiento Territorial.
•Ley 368-22 Ley Orgánica de Ordenamiento Territorial, Uso del Suelo y Asentamientos Humanos.</t>
  </si>
  <si>
    <t>• La Ley Orgánica No. 345-22 de Regiones Únicas de Planificación en República Dominicana fue aprobada en el 2022.</t>
  </si>
  <si>
    <t>• Continuaron las socializaciones referentes al compromiso nacional para el Pacto del Agua 2021-2036.
• Reintroducción ante el Congreso Nacional el proyecto de ley de Agua Potable y Saneamiento.</t>
  </si>
  <si>
    <t>Se concluyó la formulación de la propuesta Compromiso Nacional para un Pacto por el Agua 2021 – 2036. 
Se continúa trabajando con la elaboración del proyecto de Ley de Aguas de la República Dominicana.</t>
  </si>
  <si>
    <t>1. Convenios de desempeño
2. Asignaciones presupuestarias sobre la base del logro de resultados</t>
  </si>
  <si>
    <t>• Aumento del número de Acuerdos de Desempeño que sirven de base para la Evaluación del Desempeño Institucional.
• Se llevaron a cabo los primeros pasos en la implementación de la evaluación de desempeño en treinta (30) Entes y Órganos de la Administración Pública.
• Mejoras en la metodología utilizada para la Evaluación de Desempeño Institucional.</t>
  </si>
  <si>
    <t>Aumento del número de Acuerdos de Desempeño, alcanzando un total de setenta y siete acuerdos de desempeño aplicando líneas base de evaluación a cuarenta y cinco entes priorizados.</t>
  </si>
  <si>
    <t>• Cooperaciones triangulares con Cuba, Chile y Costa Rica, abordando aspectos relacionados con la instalación de equipos de energía solar, planificación energética y electromovilidad.
• Elaboración de un mapa regulatorio del sector eléctrico y en un estudio de integración de Energías Renovables Variables.
• Resolución CNE-AD-0036-2022, que se enfoca en la elaboración de recomendaciones sobre los precios de referencia (mínimos y máximos) para la determinación de retribuciones competitivas aplicables durante el año 2022 a las instalaciones de generación participantes en el Sistema Eléctrico Nacional Interconectado (SENI).
• Publicación de una Consulta Pública para la modificación del Reglamento de Aplicación de la ley Núm. 57-07.</t>
  </si>
  <si>
    <t xml:space="preserve">• Decreto No. 24 65-23 (Reglamento de Aplicación de la Ley No. 57-07 de Incentivo al Desarrollo de Fuentes Renovables de Energía y sus Regímenes Especiales).
• Decreto 65-23 para la modificación del Reglamento de aplicación de la Ley 57-07.
• Envío al Congreso Nacional del Proyecto de Ley armonizada del subsector eléctrico de RD.
• Decreto 158-23 que declara de prioridad nacional la implementación de una política de ahorro y eficiencia energética en todos los órganos de la Administración pública 
</t>
  </si>
  <si>
    <t>1. Sistema de cesantía
2. Creación de un seguro de desempleo
3. Sectores: estatal, laboral y empresarial
4. Derechos de los trabajadores
5. Adecuación de la legislación laboral</t>
  </si>
  <si>
    <t>1. Régimen de incentivo
2. Fomento a las actividades productivas
3. Fortalecimiento intersectorial
4. Desarrollo territorial
5. Fomento a la innovación y la competitividad
6. Generar empleo decente
7. Atraer la inversión</t>
  </si>
  <si>
    <t>• Decreto Núm. 338-23: crea el Gabinete Innovación y Desarrollo Digital.
• Promulgación de la Ley núm. 32-23 de Facturación Electrónica.
• Lanzamiento de la Estrategia Nacional de Inteligencia Artificial (ENIA) 2030 la finalización del diseño de una estrategia orientada a la promoción de inversión extranjera directa.</t>
  </si>
  <si>
    <t>• Decreto 172-22, estableció la creación del Gabinete Presidencial para el Desarrollo de las Exportaciones.
• Avance de un 44% en la implementación del  plan de trabajo del Plan Nacional de Fomento a las exportaciones de la Republica Dominicana (PNFE-RD) 2020-2030.
• 480 consultas técnicas, acompañadas por la emisión de 44 Resoluciones de Admisión Temporal.
• Se anuncia la Estrategia Nacional de Inclusión Financiera (ENIF) 2022-2030.</t>
  </si>
  <si>
    <t>Funcionamiento del Consejo Consultivo del Gabinete para el Desarrollo de las Exportaciones, creado mediante el decreto 177-22.
Incrementado el nivel de las exportaciones a través del Plan Nacional de Fomento a las Exportaciones de la República Dominicana (PNFE-RD) 2020-2030</t>
  </si>
  <si>
    <t>La reforma al Código de Trabajo aún no ha avanzado debido a cuestiones pendientes.</t>
  </si>
  <si>
    <t>Inexistencia de avances en materia legal.</t>
  </si>
  <si>
    <t>• Remisión al poder ejecutivo para la promulgación del Reglamento General de Aplicación de la ley sobre pagos por Servicios Ambientales.
• Consulta pública en modalidad virtual para la Ley sobre Pagos por Servicios Ambientales.
• Aprobación de una propuesta para llevar a cabo un piloto de Pago por Servicios Ambientales en la vertiente norte de la Sierra de Neyba.</t>
  </si>
  <si>
    <t xml:space="preserve">Revisión del proyecto de Ley de Aguas.
Diagnóstico exhaustivo de la situación actual de los recursos hídricos del país.
</t>
  </si>
  <si>
    <t xml:space="preserve">• Se ha avanzado significativamente en la revisión del proyecto de Ley de Aguas de la República Dominicana.
• Se ha llevado a cabo un diagnóstico exhaustivo de la situación actual de los recursos hídricos del país. </t>
  </si>
  <si>
    <t>• Entrega de 3,517 títulos de asignación provisional a parceleros y parceleras en las provincias fronterizas.
• Acuerdo trascendental entre la Unidad Técnica Ejecutora de Titulación de Terrenos del Estado (UTEC), la Dirección General de Desarrollo Fronterizo y la SETESSAN, con el propósito de impulsar la titulación en las zonas fronterizas.
• Resolución núm. 787-2022 estableció el Reglamento de los Tribunales Superiores de Tierras y de Jurisdicción Original de la Jurisdicción Inmobiliaria.
• Entrega de 10,000 títulos definitivos para igual número de familias.
• Se logró proporcionar títulos definitivos de propiedad a 28,770 productores vinculados a la Reforma Agraria.
• Entrega de 4,559 títulos de asignación provisional a parceleros y parceleras de las 14 oficinas regionales de la Institución.</t>
  </si>
  <si>
    <t>No se cuenta con información sobre los avances en la revisión del borrador del Reglamento de la Ley 44-18 de Pagos por Servicios Ambientales.</t>
  </si>
  <si>
    <t xml:space="preserve">Propuesta de Reforma de la Ley de Gestión del Riesgo de Desastres iniciado el desarrollo de la Política Nacional de Sistemas de Alerta Temprana (SAT)  </t>
  </si>
  <si>
    <t xml:space="preserve">Se realizó la entrega de 4,549 títulos de asignación provisional </t>
  </si>
  <si>
    <t>Menos de 15 años de edad</t>
  </si>
  <si>
    <t>De 15 a 24 años de edad</t>
  </si>
  <si>
    <t>De 25 a 74 años de edad</t>
  </si>
  <si>
    <t>75 años de edad</t>
  </si>
  <si>
    <t>Desagregación 2022</t>
  </si>
  <si>
    <t>% en exportaciones mundiales de bienes</t>
  </si>
  <si>
    <t>% en exportaciones mundiales de manufacturas</t>
  </si>
  <si>
    <t>% en exportaciones mundiales de productos agropecuarios</t>
  </si>
  <si>
    <t>Nivel de avance</t>
  </si>
  <si>
    <t>Número medio de años de escolaridad (población de 25 a 39 años)</t>
  </si>
  <si>
    <t xml:space="preserve">Tasa de analfabetismo (población de 15 años y más) (%)  </t>
  </si>
  <si>
    <t>TABLA 5</t>
  </si>
  <si>
    <t xml:space="preserve">Colocados (46) niños, niñas y adolescentes en Familias Acogedoras/Sustitutas. De este total 28 son mujeres y 18 son hombres. </t>
  </si>
  <si>
    <t xml:space="preserve">Asistencia a un total de 15,767 denuncias de Niños, Niñas y Adolescentes en situación de riesgo, amenaza o vulneración de sus derechos. </t>
  </si>
  <si>
    <t>Mucho</t>
  </si>
  <si>
    <t>Algo</t>
  </si>
  <si>
    <t>Poco</t>
  </si>
  <si>
    <t>Nada</t>
  </si>
  <si>
    <t>NS/NC</t>
  </si>
  <si>
    <t xml:space="preserve">Medios tradicionales </t>
  </si>
  <si>
    <t>Medios digitales</t>
  </si>
  <si>
    <t>Empresas</t>
  </si>
  <si>
    <t>Sindicatos</t>
  </si>
  <si>
    <t>JCE</t>
  </si>
  <si>
    <t>Fuerzas Armadas</t>
  </si>
  <si>
    <t>2.5.2</t>
  </si>
  <si>
    <t>1.2. Índice de Percepción de la Corrupción (IPC)</t>
  </si>
  <si>
    <t>Técnico Profesional</t>
  </si>
  <si>
    <t>Artes</t>
  </si>
  <si>
    <t>Porcentaje</t>
  </si>
  <si>
    <t>En proceso</t>
  </si>
  <si>
    <t>Detenida</t>
  </si>
  <si>
    <t>No iniciada</t>
  </si>
  <si>
    <t>Completada</t>
  </si>
  <si>
    <t>Retroceso</t>
  </si>
  <si>
    <t>Retroceso
↓</t>
  </si>
  <si>
    <t>No.</t>
  </si>
  <si>
    <t>Políticas</t>
  </si>
  <si>
    <t>Nivel de cumplimiento General</t>
  </si>
  <si>
    <t>% Ejecución financiera</t>
  </si>
  <si>
    <t>% Ejecución física</t>
  </si>
  <si>
    <t>Empleo digno, formal y suficiente</t>
  </si>
  <si>
    <t>Seguridad Ciudadana: Hacia una sociedad segura y protegida</t>
  </si>
  <si>
    <t>Acceso universal a salud y seguridad social</t>
  </si>
  <si>
    <t>Seguridad social</t>
  </si>
  <si>
    <t>Hacia una educación de calidad con equidad</t>
  </si>
  <si>
    <t>Transformando la Educación Superior, la Ciencia y la tecnología</t>
  </si>
  <si>
    <t>Población rural y desarrollo agropecuario y pesquero</t>
  </si>
  <si>
    <t>El acceso al agua y mejora del recurso</t>
  </si>
  <si>
    <t>Energía permanente y de calidad</t>
  </si>
  <si>
    <t>Vivienda digna y adecuada: derecho fundamental del ser humano</t>
  </si>
  <si>
    <t>Hacia un Estado Moderno e Institucional</t>
  </si>
  <si>
    <t>Turismo, una oportunidad</t>
  </si>
  <si>
    <t>Comercio: una actividad importante</t>
  </si>
  <si>
    <t>El desarrollo industrial, una prioridad</t>
  </si>
  <si>
    <t>La Sostenibilidad Ambiental y Cambio Climático en un país insular</t>
  </si>
  <si>
    <t>Transformación del sector transporte</t>
  </si>
  <si>
    <t>Política</t>
  </si>
  <si>
    <t>Producto</t>
  </si>
  <si>
    <t>Años</t>
  </si>
  <si>
    <t>Unidad de medida</t>
  </si>
  <si>
    <t>Programación física</t>
  </si>
  <si>
    <t>Ejec. física (%)</t>
  </si>
  <si>
    <t>Pres. programado</t>
  </si>
  <si>
    <t>Pres. ejecutado</t>
  </si>
  <si>
    <t>ASISTENCIA INTEGRAL para la reinserción laboral de jóvenes vulnerables (Oportunidad 14-24)</t>
  </si>
  <si>
    <t>2021, 2022</t>
  </si>
  <si>
    <t>Jóvenes desempleados en condiciones de vulnerabilidad</t>
  </si>
  <si>
    <t>RD$ 7.5 Millones</t>
  </si>
  <si>
    <t>RD$ 9.4 Millones</t>
  </si>
  <si>
    <t>Capacitación y Fiscalización de Mineros artesanales</t>
  </si>
  <si>
    <t>Mineros artesanales Capacitados y Fiscalizados</t>
  </si>
  <si>
    <t>RD$ 23.7 Millones</t>
  </si>
  <si>
    <t>RD$ 23.2 Millones</t>
  </si>
  <si>
    <t>Construcción de nuevos parques, renovación y adecuación de infraestructura de parques industriales y Zonas Francas (Generación de Empleos)</t>
  </si>
  <si>
    <t>Cantidad de naves nuevas construidas</t>
  </si>
  <si>
    <t>RD$ 1,095.1 Millones</t>
  </si>
  <si>
    <t>RD$ 148.4 Millones</t>
  </si>
  <si>
    <t xml:space="preserve">FIJACIÓN salarios Mínimos. </t>
  </si>
  <si>
    <t>Número de tarifas de salarios mínimos revisadas y aprobadas</t>
  </si>
  <si>
    <t>RD$ 9.1 Millones</t>
  </si>
  <si>
    <t>RD$ 6.7 Millones</t>
  </si>
  <si>
    <t>RD$5.0 Millones</t>
  </si>
  <si>
    <t>RD$ 4.7 Millones</t>
  </si>
  <si>
    <t>RD$ 8.7 Millones</t>
  </si>
  <si>
    <t>RD$ 8.3 Millones</t>
  </si>
  <si>
    <t>Inspección a trabajadores y empleadores.</t>
  </si>
  <si>
    <t>Número de inspecciones laborales realizadas</t>
  </si>
  <si>
    <t>RD$ 259.8 Millones</t>
  </si>
  <si>
    <t>RD$ 276.6 Millones</t>
  </si>
  <si>
    <t>RD$ 241.4 Millones</t>
  </si>
  <si>
    <t>RD$ 267.0 Millones</t>
  </si>
  <si>
    <t>RD$ 304.4 Millones</t>
  </si>
  <si>
    <t>RD$ 346.8 Millones</t>
  </si>
  <si>
    <t>RD$ 380.8 Millones</t>
  </si>
  <si>
    <t>RD$ 359.5 Millones</t>
  </si>
  <si>
    <t>Inspecciones realizadas</t>
  </si>
  <si>
    <t>RD$ 239.1 Millones</t>
  </si>
  <si>
    <t>RD$ 251.6 Millones</t>
  </si>
  <si>
    <t>FORMACIÓN Técnico profesional</t>
  </si>
  <si>
    <t>Egresados de la formación técnico profesional</t>
  </si>
  <si>
    <t>RD$ 1,517.0 Millones</t>
  </si>
  <si>
    <t>RD$ 1,518.6 Millones</t>
  </si>
  <si>
    <t>Participantes capacitados en FTP</t>
  </si>
  <si>
    <t>RD$ 2,232.7 Millones</t>
  </si>
  <si>
    <t>RD$ 2,059.5 Millones</t>
  </si>
  <si>
    <t>Personas egresadas de FTP del sector industrial</t>
  </si>
  <si>
    <t>RD$ 352.0 Millones</t>
  </si>
  <si>
    <t>RD$ 201.9 Millones</t>
  </si>
  <si>
    <t>INTERMEDIACIÓN empleo moderno, integrada y de proximidad al ciudadano</t>
  </si>
  <si>
    <t>Demandantes de empleo atendidos</t>
  </si>
  <si>
    <t>RD$ 63.1 Millones</t>
  </si>
  <si>
    <t>RD$ 52.5 Millones</t>
  </si>
  <si>
    <t>RD$ 77.2 Millones</t>
  </si>
  <si>
    <t>RD$ 90.9 Millones</t>
  </si>
  <si>
    <t>Jóvenes Demandantes de empleo insertados</t>
  </si>
  <si>
    <t>RD$ 34.8 Millones</t>
  </si>
  <si>
    <t>RD$ 37.7 Millones</t>
  </si>
  <si>
    <t>Número de Demandantes de empleo atendidos</t>
  </si>
  <si>
    <t>RD$ 91.7 Millones</t>
  </si>
  <si>
    <t>RD$ 69.6 Millones</t>
  </si>
  <si>
    <t>MIPYMES Mujeres certificadas registradas como proveedoras</t>
  </si>
  <si>
    <t>MIPYME mujeres certificadas</t>
  </si>
  <si>
    <t>RD$ 1.2 Millones</t>
  </si>
  <si>
    <t>RD$ 295,780.0</t>
  </si>
  <si>
    <t>MIPYMES reciben servicios de asistencia para el desarrollo empresarial</t>
  </si>
  <si>
    <t>Número de empresas atendidas</t>
  </si>
  <si>
    <t>RD$ 286.6 Millones</t>
  </si>
  <si>
    <t>RD$ 0</t>
  </si>
  <si>
    <t>RD$ 288.6 Millones</t>
  </si>
  <si>
    <t>RD$ 0</t>
  </si>
  <si>
    <t>RD$ 321.9 Millones</t>
  </si>
  <si>
    <t>RD$ 364.4 Millones</t>
  </si>
  <si>
    <t>Mujeres y jóvenes rurales involucrados en actividades agropecuarias</t>
  </si>
  <si>
    <t>Cantidad de Mujeres y Jóvenes incorporado en actividades agrícolas</t>
  </si>
  <si>
    <t>RD$ 8.5 Millones</t>
  </si>
  <si>
    <t>RD$ 1.9 Millones</t>
  </si>
  <si>
    <t>Cantidad de mujeres incorporadas a las actividades agropecuarias</t>
  </si>
  <si>
    <t>RD$ 22.2 Millones</t>
  </si>
  <si>
    <t>RD$ 6.3 Millones</t>
  </si>
  <si>
    <t>Personas de 18 a 55 años con programas de empleos temporales puesto en marcha</t>
  </si>
  <si>
    <t>Número de personas de 18 a 55 años colocados en empleos temporales</t>
  </si>
  <si>
    <t>RD$ 19.9 Millones</t>
  </si>
  <si>
    <t>PROGRAMA DE LENGUAS extranjeras para Competitividad</t>
  </si>
  <si>
    <t>Ciudadanos Benefeficiados de los Programas de Lenguas Extranjeras</t>
  </si>
  <si>
    <t>RD$ 554.1 Millones</t>
  </si>
  <si>
    <t>RD$ 85.8 Millones</t>
  </si>
  <si>
    <t xml:space="preserve">SENSIBILIZACIÓN en Igualdad de oportunidades </t>
  </si>
  <si>
    <t>Número de actores laborales sensibilizados y capacitados en igualdad de oportunidades y no discriminación</t>
  </si>
  <si>
    <t>RD$ 13.9 Millones</t>
  </si>
  <si>
    <t>RD$ 10.5 Millones</t>
  </si>
  <si>
    <t>RD$ 5.6 Millones</t>
  </si>
  <si>
    <t>Número de trabajadores y empleadores atendidos</t>
  </si>
  <si>
    <t>RD$ 11.9 Millones</t>
  </si>
  <si>
    <t>RD$ 8.6 Millones</t>
  </si>
  <si>
    <t>Número de trabajadores y empleadores sensibilizados en igualdad de oportunidades y no discriminación en el ámbito laboral</t>
  </si>
  <si>
    <t>RD$ 5.7 Millones</t>
  </si>
  <si>
    <t>RD$ 1.3 Millones</t>
  </si>
  <si>
    <t>Centros deportivos construidos y habilitados para el uso de la población en sus comunidades</t>
  </si>
  <si>
    <t>Centros Construidos</t>
  </si>
  <si>
    <t>RD$ 313.9 Millones</t>
  </si>
  <si>
    <t>RD$ 25.5 Millones</t>
  </si>
  <si>
    <t>CIUDADANOS expuestos a violencia, crimenes y delitos que participan en las actividades de prevención</t>
  </si>
  <si>
    <t>Cantidad de ciudadanos beneficiados por las actividades de prevención</t>
  </si>
  <si>
    <t>RD$ 70.5 Millones</t>
  </si>
  <si>
    <t>RD$ 55.3 Millones</t>
  </si>
  <si>
    <t>RD$ 94.9 Millones</t>
  </si>
  <si>
    <t>RD$ 79.2 Millones</t>
  </si>
  <si>
    <t>Barrios Intervenidos</t>
  </si>
  <si>
    <t>RD$ 101.5 Millones</t>
  </si>
  <si>
    <t>Ciudadanos beneficiados por las actividades de desarrollo cultural</t>
  </si>
  <si>
    <t>Ciudadanos beneficiados por las actividades de desarrollo deportivo</t>
  </si>
  <si>
    <t>Ciudadanos beneficiados por las actividades de inclusión social y asistencia legal</t>
  </si>
  <si>
    <t>Ciudadanos beneficiados por las actividades de orientación psicosocial</t>
  </si>
  <si>
    <t>Ciudadanos beneficiados por las actividades de sostenibilidad integral</t>
  </si>
  <si>
    <t>Porcentaje de barrios intervenidos</t>
  </si>
  <si>
    <t>RD$ 364.2 Millones</t>
  </si>
  <si>
    <t>RD$ 171.9 Millones</t>
  </si>
  <si>
    <t>Cantidad de barrios intervenidos</t>
  </si>
  <si>
    <t>RD$ 417.2 Millones</t>
  </si>
  <si>
    <t>RD$ 207.3 Millones</t>
  </si>
  <si>
    <t>Demandantes de empleo capacitados para la empleabilidad</t>
  </si>
  <si>
    <t>Número de demandantes de empleos formados MT</t>
  </si>
  <si>
    <t>RD$ 21.9 Millones</t>
  </si>
  <si>
    <t>Ejecución de INSPECCIONES en las diferentes terminales aeroportuarias</t>
  </si>
  <si>
    <t>Cantidad de inspecciones realizadas en los diferentes aeropuertos del pais</t>
  </si>
  <si>
    <t>RD$ 1,099.2 Millones</t>
  </si>
  <si>
    <t>RD$ 1,043.8 Millones</t>
  </si>
  <si>
    <t>RD$ 1,073.6 Millones</t>
  </si>
  <si>
    <t>RD$ 958.8 Millones</t>
  </si>
  <si>
    <t>RD$ 1,077.8 Millones</t>
  </si>
  <si>
    <t>RD$ 1,085.4 Millones</t>
  </si>
  <si>
    <t>RD$ 1,470.8 Millones</t>
  </si>
  <si>
    <t>RD$ 1,247.6 Millones</t>
  </si>
  <si>
    <t>Familia y la comunidad con espacio para la participación funcionando en el sistema educativo</t>
  </si>
  <si>
    <t>APMAE funcionando</t>
  </si>
  <si>
    <t>RD$ 200.8 Millones</t>
  </si>
  <si>
    <t>Cantidad de escuelas de padres y madres funcionando</t>
  </si>
  <si>
    <t>RD$ 223.3 Millones</t>
  </si>
  <si>
    <t>RD$ 193.3 Millones</t>
  </si>
  <si>
    <t>RD$ 229.9 Millones</t>
  </si>
  <si>
    <t>RD$ 146.6 Millones</t>
  </si>
  <si>
    <t>MUJERES y dependientes acceden a servicios de refugio y atención en casas de acogida.</t>
  </si>
  <si>
    <t>Mujeres y dependientes refugiados y atendidos</t>
  </si>
  <si>
    <t>RD$ 227.0 Millones</t>
  </si>
  <si>
    <t>MUNICIPIOS con Mesas Locales de Seguridad Ciudadana y Género en funcionamiento.</t>
  </si>
  <si>
    <t>Mesas en funcionamiento</t>
  </si>
  <si>
    <t>RD$ 23.4 Millones</t>
  </si>
  <si>
    <t>RD$ 28.5 Millones</t>
  </si>
  <si>
    <t>2021, 2022, 2023</t>
  </si>
  <si>
    <t>Problemáticas identificadas</t>
  </si>
  <si>
    <t>Problemáticas sociales canalizadas</t>
  </si>
  <si>
    <t>NEGOCIOS de expendio bebidas alcohólicas en cumplimiento</t>
  </si>
  <si>
    <t>Cantidad de negocios de expendio de bebidas alcohólicas controlados (inspeccionados)</t>
  </si>
  <si>
    <t>RD$ 185.2 Millones</t>
  </si>
  <si>
    <t>RD$ 128.6 Millones</t>
  </si>
  <si>
    <t>RD$ 144.6 Millones</t>
  </si>
  <si>
    <t>RD$ 128.7 Millones</t>
  </si>
  <si>
    <t>Negocios de expendio de bebidas alcohólicas inspeccionados</t>
  </si>
  <si>
    <t>RD$ 204.6 Millones</t>
  </si>
  <si>
    <t>RD$ 214.7 Millones</t>
  </si>
  <si>
    <t>RD$ 231.8 Millones</t>
  </si>
  <si>
    <t>Negocios inspeccionados</t>
  </si>
  <si>
    <t>RD$ 264.8 Millones</t>
  </si>
  <si>
    <t>RD$ 172.9 Millones</t>
  </si>
  <si>
    <t>NEGOCIOS que comercializan armas de fuego controlados</t>
  </si>
  <si>
    <t>Cantidad de negocios controlados y regulados</t>
  </si>
  <si>
    <t>RD$ 7.8 Millones</t>
  </si>
  <si>
    <t>RD$ 4.4 Millones</t>
  </si>
  <si>
    <t>RD$ 8.1 Millones</t>
  </si>
  <si>
    <t>RD$ 11.5 Millones</t>
  </si>
  <si>
    <t>RD$ 25.3 Millones</t>
  </si>
  <si>
    <t>RD$ 19.8 Millones</t>
  </si>
  <si>
    <t>RD$ 20.0 Millones</t>
  </si>
  <si>
    <t>Polígonos regulados</t>
  </si>
  <si>
    <t>Armerías reguladas</t>
  </si>
  <si>
    <t>Talleres de armas de fuego regulados</t>
  </si>
  <si>
    <t>NIÑOS, NIÑAS Y ADOLESCENTES con evaluaciones psicológicas y sociofamiliares</t>
  </si>
  <si>
    <t>Niños, niñas y adolescentes evaluados</t>
  </si>
  <si>
    <t>Número de evaluaciones a niños, niñas y adolescentes realizadas</t>
  </si>
  <si>
    <t>RD$ 55.9 Millones</t>
  </si>
  <si>
    <t>RD$ 41.3 Millones</t>
  </si>
  <si>
    <t>RD$ 6.1 Millones</t>
  </si>
  <si>
    <t>PERSONAS con armas de fuego reguladas</t>
  </si>
  <si>
    <t>Cantidad armas de fuego reguladas vs armas registradas</t>
  </si>
  <si>
    <t>RD$ 46.3 Millones</t>
  </si>
  <si>
    <t>RD$ 40.8 Millones</t>
  </si>
  <si>
    <t>RD$ 40.9 Millones</t>
  </si>
  <si>
    <t>RD$ 25.4 Millones</t>
  </si>
  <si>
    <t>Armas de fuego reguladas</t>
  </si>
  <si>
    <t>Número de armas de fuego reguladas</t>
  </si>
  <si>
    <t>RD$ 91.8 Millones</t>
  </si>
  <si>
    <t>RD$ 95.9 Millones</t>
  </si>
  <si>
    <t>RD$ 129.8 Millones</t>
  </si>
  <si>
    <t>RD$ 107.5 Millones</t>
  </si>
  <si>
    <t>POBLACIÓN accede a actividades de promoción del arte y la cultura a nivel nacional</t>
  </si>
  <si>
    <t>Actividades culturales (exposiciones, ferias, concursos, eventos, desfiles) realizadas</t>
  </si>
  <si>
    <t>RD$ 253.3 Millones</t>
  </si>
  <si>
    <t>RD$ 212.3 Millones</t>
  </si>
  <si>
    <t>Servicios de asistencia integral para reinserción socio/laboral de población joven vulnerable (OPORTUNIDAD 14-24)</t>
  </si>
  <si>
    <t>Jóvenes reinsertados en actividades productivas/educativas</t>
  </si>
  <si>
    <t>RD$ 500.0 Millones</t>
  </si>
  <si>
    <t>RD$ 85.9 Millones</t>
  </si>
  <si>
    <t>ZONAS con servicios de patrullaje</t>
  </si>
  <si>
    <t>Cantidad de zonas con servicios de patrullaje focalizado</t>
  </si>
  <si>
    <t>RD$ 7,149.1 Millones</t>
  </si>
  <si>
    <t>RD$ 7,233.9 Millones</t>
  </si>
  <si>
    <t>RD$ 7,324.5 Millones</t>
  </si>
  <si>
    <t>RD$ 10,036.3 Millones</t>
  </si>
  <si>
    <t>RD$ 9,966.2 Millones</t>
  </si>
  <si>
    <t>RD$ 9,265.8 Millones</t>
  </si>
  <si>
    <t>RD$ 10,785.4 Millones</t>
  </si>
  <si>
    <t>RD$ 12,448.1 Millones</t>
  </si>
  <si>
    <t>Zonas con servicios de patrullaje focalizado</t>
  </si>
  <si>
    <t>RD$ 7,521.2 Millones</t>
  </si>
  <si>
    <t>Adultos(as) mayores incluidos en Programa FAMILIAS DE CARIÑO</t>
  </si>
  <si>
    <t>Adultos Mayores Incluidos en el programa</t>
  </si>
  <si>
    <t>RD$ 480,000.0</t>
  </si>
  <si>
    <t>AFILIACIÓN a los diferentes seguros del SDSS</t>
  </si>
  <si>
    <t>Número de afiliados al Plan Especial Transitorio de Pensionados y Jubilados del Estado</t>
  </si>
  <si>
    <t>RD$ 18.2 Millones</t>
  </si>
  <si>
    <t>RD$ 42.3 Millones</t>
  </si>
  <si>
    <t>RD$ 89.0 Millones</t>
  </si>
  <si>
    <t>RD$ 38.1 Millones</t>
  </si>
  <si>
    <t>Cantidad de afiliados al plan transitorios de pensionados y jubilados</t>
  </si>
  <si>
    <t>RD$ 45.3 Millones</t>
  </si>
  <si>
    <t>Número de afiliados al régimen contributivo al Seguro Nacional de Salud (SeNaSa)</t>
  </si>
  <si>
    <t>RD$ 72.7 Millones</t>
  </si>
  <si>
    <t>RD$ 155.1 Millones</t>
  </si>
  <si>
    <t>RD$ 326.4 Millones</t>
  </si>
  <si>
    <t>RD$ 504.2 Millones</t>
  </si>
  <si>
    <t>Cantidad de afiliados al Régimen Contributivo</t>
  </si>
  <si>
    <t>Número de afiliados al régimen subsidiado del Seguro Familiar de Salud (SFS)</t>
  </si>
  <si>
    <t>RD$ 64.7 Millones</t>
  </si>
  <si>
    <t>Cantidad de afiliados al Regimen Subsidiado</t>
  </si>
  <si>
    <t>RD$ 67.6 Millones</t>
  </si>
  <si>
    <t>RD$ 136.2 Millones</t>
  </si>
  <si>
    <t>RD$ 18,395.2 Millones</t>
  </si>
  <si>
    <t>Asistencia con DISPOSITIVOS DE APOYO a las PERSONAS CON DISCAPACIDAD</t>
  </si>
  <si>
    <t>Dispositivos entregados por el CONADIS</t>
  </si>
  <si>
    <t>RD$ 9.8 Millones</t>
  </si>
  <si>
    <t>ATENCIÓN integral y oportuna al embarazo, parto y puerperio</t>
  </si>
  <si>
    <t>Partos</t>
  </si>
  <si>
    <t>RD$ 1,017.0 Millones</t>
  </si>
  <si>
    <t>CAPTACIÓN, TRATAMIENTO Y SEGUIMIENTO personas con HTA</t>
  </si>
  <si>
    <t>Personas atendidas</t>
  </si>
  <si>
    <t>RD$ 147.0 Millones</t>
  </si>
  <si>
    <t>CAPTACIÓN, TRATAMIENTO Y SEGUIMIENTO personas con Diabetes Mellitus</t>
  </si>
  <si>
    <t>RD$ 29.8 Millones</t>
  </si>
  <si>
    <t>Comunidades reciben VIGILANCIA SANITARIA para protección contra riesgos para la salud, con enfoque en determinantes sociales</t>
  </si>
  <si>
    <t>Direcciones provinciales reportan la vigilancia sanitaria</t>
  </si>
  <si>
    <t>RD$ 93.1 Millones</t>
  </si>
  <si>
    <t>RD$ 365.4 Millones</t>
  </si>
  <si>
    <t>RD$ 45.1 Millones</t>
  </si>
  <si>
    <t>Conductores, peatones, usuarios de transporte masivo de pasajoros reciben EDUCACIÓN VIAL</t>
  </si>
  <si>
    <t>Conductores, peatones y usuarios de transporte masivo impactados con educación vial</t>
  </si>
  <si>
    <t>RD$ 5.8 Millones</t>
  </si>
  <si>
    <t>RD$ 1.0 Millones</t>
  </si>
  <si>
    <t>RD$ 446,450.0</t>
  </si>
  <si>
    <t>RD$ 500,000.0</t>
  </si>
  <si>
    <t>RD$ 298,121.0</t>
  </si>
  <si>
    <t>Control CALIDAD del agua</t>
  </si>
  <si>
    <t>Muestras analizadas</t>
  </si>
  <si>
    <t>RD$ 4.0 Millones</t>
  </si>
  <si>
    <t>Control PRENATAL</t>
  </si>
  <si>
    <t>Consulta</t>
  </si>
  <si>
    <t>RD$ 289.5 Millones</t>
  </si>
  <si>
    <t>Control del PUERPERIO</t>
  </si>
  <si>
    <t>Visitas</t>
  </si>
  <si>
    <t>RD$ 144.7 Millones</t>
  </si>
  <si>
    <t>Creación e impulso de ESPACIOS Y OPORTUNIDADES PARA LA EDUCACIÓN EN SALUD, AUTOCUIDADO, Y EL DESARROLLO a nivel territorial dirigida a etapas vitales</t>
  </si>
  <si>
    <t>Espacios para la Participación ciudadana de autocuidado en el territorios creados</t>
  </si>
  <si>
    <t>RD$ 153.2 Millones</t>
  </si>
  <si>
    <t>DETECCIÓN Y PREVENCIÓN Cáncer Cervicouterino</t>
  </si>
  <si>
    <t>Papanicolau</t>
  </si>
  <si>
    <t>RD$ 75.0 Millones</t>
  </si>
  <si>
    <t>DETECCIÓN Y PREVENCIÓN Cáncer de mama</t>
  </si>
  <si>
    <t>Mamografia</t>
  </si>
  <si>
    <t>RD$ 12.8 Millones</t>
  </si>
  <si>
    <t>DETECCIÓN Y PREVENCIÓN Cáncer de  próstata</t>
  </si>
  <si>
    <t>Antígeno Prostático Específico (PSA)</t>
  </si>
  <si>
    <t>RD$ 56.2 Millones</t>
  </si>
  <si>
    <t>DISPENSACIÓN medicamentos</t>
  </si>
  <si>
    <t>Medicamentos e insumos sanitarios despachados</t>
  </si>
  <si>
    <t>RD$ 1,162.4 Millones</t>
  </si>
  <si>
    <t>RD$ 697.9 Millones</t>
  </si>
  <si>
    <t>EDUCACIÓN sobre riesgos laborales a empresas</t>
  </si>
  <si>
    <t>Actividades educativas</t>
  </si>
  <si>
    <t>RD$ 2.7 Millones</t>
  </si>
  <si>
    <t>RD$ 2.2 Millones</t>
  </si>
  <si>
    <t>MECANISMOS respuestas emergencias sanitarias incluido el COVID-19</t>
  </si>
  <si>
    <t>Sectores sociales coordinados en el territorio</t>
  </si>
  <si>
    <t>Población recibe MEDICAMENTOS DE ALTO COSTO a través de las farmacias de alto costo con enfoque de equidad</t>
  </si>
  <si>
    <t>Población beneficiaria por farmacias de alto costo</t>
  </si>
  <si>
    <t>RD$ 2,859.0 Millones</t>
  </si>
  <si>
    <t>RD$ 3,130.9 Millones</t>
  </si>
  <si>
    <t>RD$ 100.0 Millones</t>
  </si>
  <si>
    <t>RD$ 7,414.9 Millones</t>
  </si>
  <si>
    <t>RD$ 136.5 Millones</t>
  </si>
  <si>
    <t>PSS disponen de DIRECTRICES actualizadas para la gestión de los servicios individuales y colectivos en etapas vitales</t>
  </si>
  <si>
    <t>Número de directrices de salud colectiva publicadas</t>
  </si>
  <si>
    <t>RD$ 16.9 Millones</t>
  </si>
  <si>
    <t>RD$ 6.8 Millones</t>
  </si>
  <si>
    <t>Directrices para la gestión de salud colectiva publicados</t>
  </si>
  <si>
    <t>RD$ 1.8 Millones</t>
  </si>
  <si>
    <t>REGULACIÓN y control sanitario de medicamentos, tecnologias, ambiente, trabajo, productos de consumo</t>
  </si>
  <si>
    <t>Entidades con Certificaciones Sanitarias emitidas</t>
  </si>
  <si>
    <t>RD$ 30.0 Millones</t>
  </si>
  <si>
    <t>RD$ 22.5 Millones</t>
  </si>
  <si>
    <t>RD$ 88.7 Millones</t>
  </si>
  <si>
    <t>Número de entidades con certificaciones sanitaria emitidas</t>
  </si>
  <si>
    <t>RD$ 46.0 Millones</t>
  </si>
  <si>
    <t>RD$ 18.4 Millones</t>
  </si>
  <si>
    <t>Resoluciones de LÍMITES DE INVERSIÓN de los Fondos de Pensiones</t>
  </si>
  <si>
    <t>Cantidad</t>
  </si>
  <si>
    <t>Servicios de PLANIFICACIÓN familiar</t>
  </si>
  <si>
    <t>Usuarios/as planificadas</t>
  </si>
  <si>
    <t>RD$ 135.1 Millones</t>
  </si>
  <si>
    <t>SERVICIOS: hospitalización Urgencias y emergencias</t>
  </si>
  <si>
    <t>Niños/niñas de 0-5 años</t>
  </si>
  <si>
    <t>RD$ 251.4 Millones</t>
  </si>
  <si>
    <t>SINAVE implementado y articulado entre sectores</t>
  </si>
  <si>
    <t>Establecimientos de salud privados con notificación obligatoria, realizada</t>
  </si>
  <si>
    <t>RD$ 3.3 Millones</t>
  </si>
  <si>
    <t>Sistema nacional de salud MONITOREADO según la calidad de provisión de los servicios</t>
  </si>
  <si>
    <t>Instituciones del sistema nacional de salud monitoreados según lineamientos</t>
  </si>
  <si>
    <t>RD$ 16.4 Millones</t>
  </si>
  <si>
    <t>RD$ 29.9 Millones</t>
  </si>
  <si>
    <t>SRS con ACUERDO MARCO firmado con el MSP para una provisión con enfoque de acceso, cobertura y equidad en salud</t>
  </si>
  <si>
    <t>Acuerdos marco firmados</t>
  </si>
  <si>
    <t>RD$ 80.8 Millones</t>
  </si>
  <si>
    <t>RD$ 20.3 Millones</t>
  </si>
  <si>
    <t>RD$ 47.0 Millones</t>
  </si>
  <si>
    <t>RD$ 15.3 Millones</t>
  </si>
  <si>
    <t>TRASLADOS prehospitalarios e interhospitalario</t>
  </si>
  <si>
    <t>Traslado sanitario</t>
  </si>
  <si>
    <t>RD$ 3,229.0 Millones</t>
  </si>
  <si>
    <t>Unidades de vacunación DISPONEN DE BIOLÓGICOS E INSUMOS, acordos a las directrices, esquema y prioridades en salud pública</t>
  </si>
  <si>
    <t>Números de establecimientos de vacunación abastecidos</t>
  </si>
  <si>
    <t>RD$ 1,073.2 Millones</t>
  </si>
  <si>
    <t>RD$ 997.5 Millones</t>
  </si>
  <si>
    <t>Unidades de vacunación abastecidos</t>
  </si>
  <si>
    <t>RD$ 1,466.8 Millones</t>
  </si>
  <si>
    <t>Adolescentes reciben SERVICIO EDUCATIVO en el segundo ciclo de educación secundaria</t>
  </si>
  <si>
    <t>Tasa neta de cobertura del 2do. ciclo secundario (modalidad académica)</t>
  </si>
  <si>
    <t>RD$ 1,201.0 Millones</t>
  </si>
  <si>
    <t>RD$ 199.0 Millones</t>
  </si>
  <si>
    <t>RD$ 621.5 Millones</t>
  </si>
  <si>
    <t>RD$ 925.2 Millones</t>
  </si>
  <si>
    <t>Adolescentes matriculados</t>
  </si>
  <si>
    <t>RD$ 1,187.6 Millones</t>
  </si>
  <si>
    <t>RD$ 1,030.8 Millones</t>
  </si>
  <si>
    <t>RD$ 790.4 Millones</t>
  </si>
  <si>
    <t>RD$ 484.9 Millones</t>
  </si>
  <si>
    <t>Adolescentes reciben SERVICIO educativo en el SEGUNDO CICLO de educación secundaria (modalidad arte)</t>
  </si>
  <si>
    <t>Tasa neta de cobertura del 2do ciclo del nivel secundario (Modalidad Artes)</t>
  </si>
  <si>
    <t>RD$ 446.0 Millones</t>
  </si>
  <si>
    <t>RD$ 109.2 Millones</t>
  </si>
  <si>
    <t>RD$ 287.7 Millones</t>
  </si>
  <si>
    <t>RD$ 54.1 Millones</t>
  </si>
  <si>
    <t>RD$ 223.2 Millones</t>
  </si>
  <si>
    <t>RD$ 53.3 Millones</t>
  </si>
  <si>
    <t>RD$ 283.0 Millones</t>
  </si>
  <si>
    <t>RD$ 86.7 Millones</t>
  </si>
  <si>
    <t>RD$ 299.6 Millones</t>
  </si>
  <si>
    <t>RD$ 91.5 Millones</t>
  </si>
  <si>
    <t>Adolescentes reciben SERVICIO EDUCATIVO en el segundo ciclo de educación secundaria (modalidad técnico profesional)</t>
  </si>
  <si>
    <t>Tasa neta de cobertura del 2do ciclo del nivel secundario (Modalidad técnico profesional)</t>
  </si>
  <si>
    <t>RD$ 8,568.8 Millones</t>
  </si>
  <si>
    <t>RD$ 9,104.9 Millones</t>
  </si>
  <si>
    <t>RD$ 8,743.6 Millones</t>
  </si>
  <si>
    <t>RD$ 7,108.9 Millones</t>
  </si>
  <si>
    <t>RD$ 8,680.3 Millones</t>
  </si>
  <si>
    <t>RD$ 688.3 Millones</t>
  </si>
  <si>
    <t>RD$ 7,637.5 Millones</t>
  </si>
  <si>
    <t>RD$ 7,910.3 Millones</t>
  </si>
  <si>
    <t>RD$ 9,774.4 Millones</t>
  </si>
  <si>
    <t>RD$ 8,812.6 Millones</t>
  </si>
  <si>
    <t>AUTORIDADES educativas y sociedad civil reciben las evaluaciones para mejorar la calidad educativa preuniversitaria</t>
  </si>
  <si>
    <t>Cantidad de evaluaciones e investigaciones socializadas</t>
  </si>
  <si>
    <t>RD$ 215.5 Millones</t>
  </si>
  <si>
    <t>RD$ 159.1 Millones</t>
  </si>
  <si>
    <t>RD$ 199.8 Millones</t>
  </si>
  <si>
    <t>RD$ 196.2 Millones</t>
  </si>
  <si>
    <t>RD$ 240.5 Millones</t>
  </si>
  <si>
    <t>RD$ 262.8 Millones</t>
  </si>
  <si>
    <t>DOCENTES de carrera CERTIFICADOS para los servicios educativos</t>
  </si>
  <si>
    <t>Docentes certificados en la carrera</t>
  </si>
  <si>
    <t>RD$ 303.8 Millones</t>
  </si>
  <si>
    <t>RD$ 51.9 Millones</t>
  </si>
  <si>
    <t>RD$ 302.6 Millones</t>
  </si>
  <si>
    <t>RD$ 167.9 Millones</t>
  </si>
  <si>
    <t>ESTUDIANTES en situación de vulnerabilidad que reciben servicios sociales de apoyo estudiantil</t>
  </si>
  <si>
    <t>Estudiantes en situación de vulnerabilidad que reciben servicios sociales de apoyo estudiantil</t>
  </si>
  <si>
    <t>RD$ 1,064.1 Millones</t>
  </si>
  <si>
    <t>RD$ 1,216.8 Millones</t>
  </si>
  <si>
    <t>RD$ 602.4 Millones</t>
  </si>
  <si>
    <t>RD$ 2,161.9 Millones</t>
  </si>
  <si>
    <t>RD$ 1,352.0 Millones</t>
  </si>
  <si>
    <t>RD$ 2,005.9 Millones</t>
  </si>
  <si>
    <t>Estudiantes en situación de vulnerabilidad reciben servicios de salud escolar</t>
  </si>
  <si>
    <t>Proporción de estudiantes atendidos en los programas de salud</t>
  </si>
  <si>
    <t>RD$ 109.4 Millones</t>
  </si>
  <si>
    <t>RD$ 50.5 Millones</t>
  </si>
  <si>
    <t>RD$ 11.2 Millones</t>
  </si>
  <si>
    <t>RD$ 273.8 Millones</t>
  </si>
  <si>
    <t>RD$ 48.2 Millones</t>
  </si>
  <si>
    <t>Estudiantes beneficiados</t>
  </si>
  <si>
    <t>RD$ 109.1 Millones</t>
  </si>
  <si>
    <t>Estudiantes reciben raciones alimenticias</t>
  </si>
  <si>
    <t>Proporción de estudiantes que reciben raciones alimenticias en cualquiera de sus cuatro modalidades</t>
  </si>
  <si>
    <t>RD$ 22,646.8 Millones</t>
  </si>
  <si>
    <t>RD$ 23,326.1 Millones</t>
  </si>
  <si>
    <t>RD$ 23,647.9 Millones</t>
  </si>
  <si>
    <t>RD$ 18,865.8 Millones</t>
  </si>
  <si>
    <t>RD$ 25,671.1 Millones</t>
  </si>
  <si>
    <t>RD$ 25,904.4 Millones</t>
  </si>
  <si>
    <t>RD$ 22,972.3 Millones</t>
  </si>
  <si>
    <t>RD$ 26,778.0 Millones</t>
  </si>
  <si>
    <t>Jóvenes participantes orientados en temas de salud sexual, reproductiva integral y prevención de uniones tempranas</t>
  </si>
  <si>
    <t>Jóvenes orientados</t>
  </si>
  <si>
    <t>RD$ 25.6 Millones</t>
  </si>
  <si>
    <t>RD$ 18.1 Millones</t>
  </si>
  <si>
    <t>RD$ 27.4 Millones</t>
  </si>
  <si>
    <t>RD$ 23.9 Millones</t>
  </si>
  <si>
    <t>Niños y niñas reciben servicio de educación del primer ciclo del NIVEL INICIAL</t>
  </si>
  <si>
    <t>Niños y niñas matriculados</t>
  </si>
  <si>
    <t>Niños, niñas, adolescentes y jóvenes entre 0 y 20 años reciben educación especial</t>
  </si>
  <si>
    <t>Estudiantes de 0 a 20 años en condición de discapacidad, matriculados</t>
  </si>
  <si>
    <t>RD$ 587.1 Millones</t>
  </si>
  <si>
    <t>RD$ 650.4 Millones</t>
  </si>
  <si>
    <t>RD$ 695.0 Millones</t>
  </si>
  <si>
    <t>RD$ 632.6 Millones</t>
  </si>
  <si>
    <t>RD$ 820.1 Millones</t>
  </si>
  <si>
    <t>RD$ 689.3 Millones</t>
  </si>
  <si>
    <t>Cantidad de estudiantes en condición de discapacidad identificados e incluidos en los distintos programas, niveles y modalidades del sistema educativo</t>
  </si>
  <si>
    <t>RD$ 715.3 Millones</t>
  </si>
  <si>
    <t>RD$ 562.7 Millones</t>
  </si>
  <si>
    <t>Servicios de asistencia integral para reinserción socio/laboral de población joven vulnerable (Oportunidad 14-24)</t>
  </si>
  <si>
    <t>Transferencia monetaria APRENDE, AVANZA y ALIMENTATE</t>
  </si>
  <si>
    <t>APRENDE
Hogares participantes</t>
  </si>
  <si>
    <t>RD$ 159.7 Millones</t>
  </si>
  <si>
    <t>RD$ 153.8 Millones</t>
  </si>
  <si>
    <t>AVANZA
Hogares participantes</t>
  </si>
  <si>
    <t>RD$ 680.3 Millones</t>
  </si>
  <si>
    <t>RD$ 677.6 Millones</t>
  </si>
  <si>
    <t>ALIMENTATE
Hogares participantes</t>
  </si>
  <si>
    <t>RD$ 16,830.0 Millones</t>
  </si>
  <si>
    <t>RD$ 31,905.6 Millones</t>
  </si>
  <si>
    <t>Bachilleres acceden al servicio de Educación Tecnológica Técnica Superior con enfoque de género</t>
  </si>
  <si>
    <t>Matriculados en educación técnica superior</t>
  </si>
  <si>
    <t>RD$ 379.2 Millones</t>
  </si>
  <si>
    <t>RD$ 416.6 Millones</t>
  </si>
  <si>
    <t>RD$ 456.6 Millones</t>
  </si>
  <si>
    <t>RD$ 530.3 Millones</t>
  </si>
  <si>
    <t>Egresados de educación continua</t>
  </si>
  <si>
    <t>RD$ 237.6 Millones</t>
  </si>
  <si>
    <t>RD$ 200.6 Millones</t>
  </si>
  <si>
    <t>RD$ 277.6 Millones</t>
  </si>
  <si>
    <t>RD$ 243.0 Millones</t>
  </si>
  <si>
    <t>Ciudadanos acceden a PROGRAMAS de becas internacionales de postgrado</t>
  </si>
  <si>
    <t>Becas Internacionales de Doctorado</t>
  </si>
  <si>
    <t>Becas Internacionales de Maestrías</t>
  </si>
  <si>
    <t>Profesionales beneficiados con becas internacionales otorgadas</t>
  </si>
  <si>
    <t>RD$ 1,255.5 Millones</t>
  </si>
  <si>
    <t>RD$ 764.9 Millones</t>
  </si>
  <si>
    <t>RD$ 1,022.5 Millones</t>
  </si>
  <si>
    <t>RD$ 1,539.1 Millones</t>
  </si>
  <si>
    <t>RD$ 1,247.2 Millones</t>
  </si>
  <si>
    <t>RD$ 1,180.0 Millones</t>
  </si>
  <si>
    <t>Ciudadanos acceden a PROGRAMAS de BECAS nacionales técnico superior, de grado y postgrado</t>
  </si>
  <si>
    <t>Becas Nacionales de Grado</t>
  </si>
  <si>
    <t>Becas Nacionales de Postgrado: Especialidad, Maestría y Doctorado</t>
  </si>
  <si>
    <t>Becas Nacionales de Técnico Superior</t>
  </si>
  <si>
    <t>Ciudadanos beneficiados con Becas Nacionales otorgadas</t>
  </si>
  <si>
    <t>RD$ 871.3 Millones</t>
  </si>
  <si>
    <t>RD$ 1,186.8 Millones</t>
  </si>
  <si>
    <t>RD$ 1,207.4 Millones</t>
  </si>
  <si>
    <t>RD$ 1,102.5 Millones</t>
  </si>
  <si>
    <t>RD$ 880.6 Millones</t>
  </si>
  <si>
    <t>RD$ 925.3 Millones</t>
  </si>
  <si>
    <t>Ciudadanos acceden a PROGRAMAS de lenguas extranjeras</t>
  </si>
  <si>
    <t>Beneficiarios del Programa de Inglés</t>
  </si>
  <si>
    <t>Beneficiarios del Programa de Portugués</t>
  </si>
  <si>
    <t>Beneficiarios del Programa de Francés</t>
  </si>
  <si>
    <t>Ciudadanos beneficiados que egresan de los diferentes programas de lenguas extranjeras</t>
  </si>
  <si>
    <t>RD$ 496.5 Millones</t>
  </si>
  <si>
    <t>RD$ 520.3 Millones</t>
  </si>
  <si>
    <t>EDUCACIÓN Tecnológica Técnica Superior con enfoque de género</t>
  </si>
  <si>
    <t>Estudiantes Becados</t>
  </si>
  <si>
    <t>RD$ 37.8 Millones</t>
  </si>
  <si>
    <t>RD$ 5.2 Millones</t>
  </si>
  <si>
    <t>ESCUELAS DE MEDICINA de las IES evaluadas y acreditas nacional e internacionalmente</t>
  </si>
  <si>
    <t>Escuelas de medicina de las IES Evaluadas y Acreditadas</t>
  </si>
  <si>
    <t>RD$ 2.0 Millones</t>
  </si>
  <si>
    <t>RD$ 3.5 Millones</t>
  </si>
  <si>
    <t>RD$ 2.8 Millones</t>
  </si>
  <si>
    <t>ESTUDIANTES egresados de becas asistidos para el acceso al empleo</t>
  </si>
  <si>
    <t>Plazas de empleos gestionadas para los egresados de becas del MESCYT</t>
  </si>
  <si>
    <t>Plazas de empleo ocupadas por estudiantes egresados</t>
  </si>
  <si>
    <t>RD$ 5.0 Millones</t>
  </si>
  <si>
    <t>RD$ 3.6 Millones</t>
  </si>
  <si>
    <t>HABILITACIÓN 5 Centros de alta tecnología en alianza con obras públicas</t>
  </si>
  <si>
    <t>Centros habilitados</t>
  </si>
  <si>
    <t>IES acreditadas en Programas de formación académica en Ciencias de la Salud, Educación, Ingenierías y Negocios</t>
  </si>
  <si>
    <t>IES con programas de formación acreditados</t>
  </si>
  <si>
    <t>RD$ 15.0 Millones</t>
  </si>
  <si>
    <t>RD$ 33.2 Millones</t>
  </si>
  <si>
    <t>RD$ 24.7 Millones</t>
  </si>
  <si>
    <t>RD$ 20.9 Millones</t>
  </si>
  <si>
    <t>Normativas y Esténdares Marco Elaborados y Aprobados</t>
  </si>
  <si>
    <t>IES con PLANES de estudios acorde al catálogo de cualificaciones</t>
  </si>
  <si>
    <t>IES con Planes de Estudios Actualizados</t>
  </si>
  <si>
    <t>RD$ 61.3 Millones</t>
  </si>
  <si>
    <t>RD$ 89.7 Millones</t>
  </si>
  <si>
    <t>RD$ 196.6 Millones</t>
  </si>
  <si>
    <t>RD$ 80.1 Millones</t>
  </si>
  <si>
    <t>RD$ 60.1 Millones</t>
  </si>
  <si>
    <t>RD$ 54.0 Millones</t>
  </si>
  <si>
    <t>IES evaluadas para la FORMULACIÓN e IMPLEMENTACIÓN del plan Quinquenales</t>
  </si>
  <si>
    <t>IES evaluadas</t>
  </si>
  <si>
    <t>RD$ 17.0 Millones</t>
  </si>
  <si>
    <t>RD$ 25.2 Millones</t>
  </si>
  <si>
    <t>RD$ 12.7 Millones</t>
  </si>
  <si>
    <t>RD$ 19.6 Millones</t>
  </si>
  <si>
    <t>RD$ 14.0 Millones</t>
  </si>
  <si>
    <t>Investigadores reciben FINANCIAMIENTOS para proyectos de ICT</t>
  </si>
  <si>
    <t>Investigadores en la Carrera nacional de Investigadores</t>
  </si>
  <si>
    <t>Proyectos Aprobados</t>
  </si>
  <si>
    <t>RD$ 351.1 Millones</t>
  </si>
  <si>
    <t>RD$ 351.5 Millones</t>
  </si>
  <si>
    <t>RD$ 455.1 Millones</t>
  </si>
  <si>
    <t>RD$ 347.2 Millones</t>
  </si>
  <si>
    <t>RD$ 272.5 Millones</t>
  </si>
  <si>
    <t>RD$ 342.6 Millones</t>
  </si>
  <si>
    <t>Personas acceden a servicios de LEGALIZACIÓN de DOCUMENTOS ACADÉMICOS de los niveles de Técnico Superior, Grado y Postgrado</t>
  </si>
  <si>
    <t>Ciudadanos con documentos académicos legalizados de educación superior Nacionales e Internacionales</t>
  </si>
  <si>
    <t>RD$ 59.4 Millones</t>
  </si>
  <si>
    <t>RD$ 74.0 Millones</t>
  </si>
  <si>
    <t>Personas con documentos académicos legalizados de educación superior nacionales e internacionales</t>
  </si>
  <si>
    <t>RD$ 72.1 Millones</t>
  </si>
  <si>
    <t>RD$ 86.5 Millones</t>
  </si>
  <si>
    <t>RD$ 86.1 Millones</t>
  </si>
  <si>
    <t>RD$ 96.5 Millones</t>
  </si>
  <si>
    <t>ASISTENCIA Técnica a las agroempresas</t>
  </si>
  <si>
    <t>Agroempresas o agroindustria asistidas</t>
  </si>
  <si>
    <t>RD$ 12.6 Millones</t>
  </si>
  <si>
    <t>CONSTRUCCIÓN Y REHABILITACION de caminos rurales</t>
  </si>
  <si>
    <t>Kms lineales</t>
  </si>
  <si>
    <t>RD$ 331.5 Millones</t>
  </si>
  <si>
    <t>MECANIZACIÓN de terreno</t>
  </si>
  <si>
    <t>Tareas mecanizada</t>
  </si>
  <si>
    <t>RD$ 61.4 Millones</t>
  </si>
  <si>
    <t>MONITOREO de Residuos y contaminants en alimentos frescos</t>
  </si>
  <si>
    <t>Productos Muestreados</t>
  </si>
  <si>
    <t>RD$ 13.5 Millones</t>
  </si>
  <si>
    <t>Mujeres y jóvenes rurales involucrados en ACTIVIDADES AGROPECUARIAS</t>
  </si>
  <si>
    <t>Políticas y Acciones interinstitucionales Coordinadas para la POBLACION RURAL</t>
  </si>
  <si>
    <t>Población rural beneficiada</t>
  </si>
  <si>
    <t>RD$ 50.1 Millones</t>
  </si>
  <si>
    <t>RD$ 20.7 Millones</t>
  </si>
  <si>
    <t>Pozos construidos y/o rehabilitados</t>
  </si>
  <si>
    <t>Pozos</t>
  </si>
  <si>
    <t>RD$ 24.0 Millones</t>
  </si>
  <si>
    <t>PRODUCCIÓN de plantas frutales</t>
  </si>
  <si>
    <t>Unidades de plantas</t>
  </si>
  <si>
    <t>RD$ 13.4 Millones</t>
  </si>
  <si>
    <t>PRODUCCIÓN de plantas in vitro</t>
  </si>
  <si>
    <t>RD$ 48.5 Millones</t>
  </si>
  <si>
    <t>CAPTACIÓN y ACTUALIZACIÓN de registro catastro</t>
  </si>
  <si>
    <t>Usuarios Nuevos incorporado al SGC</t>
  </si>
  <si>
    <t>RD$ 26.3 Millones</t>
  </si>
  <si>
    <t>CONEXIONES de vivienda a red pública de abastecimiento de agua potable</t>
  </si>
  <si>
    <t>Viviendas conectadas</t>
  </si>
  <si>
    <t>RD$ 3.0 Millones</t>
  </si>
  <si>
    <t>RD$ 335,000.0</t>
  </si>
  <si>
    <t>RD$ 6.0 Millones</t>
  </si>
  <si>
    <t>CONTROL de calidad de agua</t>
  </si>
  <si>
    <t>INSTALACIÓN de micromedidores y macromedidores</t>
  </si>
  <si>
    <t>Micromedidores Instalados</t>
  </si>
  <si>
    <t>RD$ 4.5 Millones</t>
  </si>
  <si>
    <t>RECOLECCIÓN de las aguas residuales</t>
  </si>
  <si>
    <t>m3</t>
  </si>
  <si>
    <t>RD$ 64.2 Millones</t>
  </si>
  <si>
    <t>RD$ 98.1 Millones</t>
  </si>
  <si>
    <t>RD$ 9.7 Millones</t>
  </si>
  <si>
    <t>SUMINISTRO de Agua Potable</t>
  </si>
  <si>
    <t>RD$ 3,688.0 Millones</t>
  </si>
  <si>
    <t>RD$ 1,998.9 Millones</t>
  </si>
  <si>
    <t>RD$ 276.7 Millones</t>
  </si>
  <si>
    <t>RD$ 626.6 Millones</t>
  </si>
  <si>
    <t>RD$ 5,978.0 Millones</t>
  </si>
  <si>
    <t>RD$ 2,328.2 Millones</t>
  </si>
  <si>
    <t>RD$ 78.0 Millones</t>
  </si>
  <si>
    <t>RD$ 104.8 Millones</t>
  </si>
  <si>
    <t>RD$ 199.7 Millones</t>
  </si>
  <si>
    <t>TRATAMIENTO de aguas residuales</t>
  </si>
  <si>
    <t>RD$ 80.6 Millones</t>
  </si>
  <si>
    <t>RD$ 23.0 Millones</t>
  </si>
  <si>
    <t>RD$ 124.2 Millones</t>
  </si>
  <si>
    <t>RD$ 10.0 Millones</t>
  </si>
  <si>
    <t>RD$ 388.6 Millones</t>
  </si>
  <si>
    <t>RD$ 1,373.1 Millones</t>
  </si>
  <si>
    <t>CAPACITACIÓN en ahorro y eficiencia energética</t>
  </si>
  <si>
    <t>Personas capacitadas</t>
  </si>
  <si>
    <t>RD$ 2.9 Millones</t>
  </si>
  <si>
    <t>CERTIFICACIÓN equipos medición neta</t>
  </si>
  <si>
    <t>Equipos certificados</t>
  </si>
  <si>
    <t>RD$ 200,000.0</t>
  </si>
  <si>
    <t>RD$ 250,000.0</t>
  </si>
  <si>
    <t>CONCESIONES para el desarrollo y operación de obras energéticas</t>
  </si>
  <si>
    <t>Conceciones otorgadas</t>
  </si>
  <si>
    <t>RD$ 600,000.0</t>
  </si>
  <si>
    <t>RD$ 800,000.0</t>
  </si>
  <si>
    <t>CONSTRUCCIÓN de líneas de transmisión a nivel nacional</t>
  </si>
  <si>
    <t>Km de líneas de transmisión construidas</t>
  </si>
  <si>
    <t>RD$ 946.3 Millones</t>
  </si>
  <si>
    <t>RD$ 29.6 Millones</t>
  </si>
  <si>
    <t>FISCALIZACIÓN de Calidad De Servicio Técnico de los agentes del mercado (Distribuidoras de electricidad)</t>
  </si>
  <si>
    <t>Fiscalizaciones realizadas</t>
  </si>
  <si>
    <t>RD$ 14.3 Millones</t>
  </si>
  <si>
    <t>RD$ 7.3 Millones</t>
  </si>
  <si>
    <t>FISCALIZACIÓN de Calidad Del Servicio Comercial de los agentes del mercado (Distribuidoras de electricidad)</t>
  </si>
  <si>
    <t>RD$ 23.3 Millones</t>
  </si>
  <si>
    <t>RD$ 12.2 Millones</t>
  </si>
  <si>
    <t>FISCALIZACIÓN infraestructuras energéticas</t>
  </si>
  <si>
    <t>Informes realizados</t>
  </si>
  <si>
    <t>INCENTIVOS a energías renovables</t>
  </si>
  <si>
    <t>Solicitudes de incentivo aprobadas</t>
  </si>
  <si>
    <t>RD$ 380,000.0</t>
  </si>
  <si>
    <t>PROMOCIÓN del ahorro y la eficiencia energética</t>
  </si>
  <si>
    <t>Promociones realizadas</t>
  </si>
  <si>
    <t>RD$ 1.6 Millones</t>
  </si>
  <si>
    <t>SUPERVISIONES a las instalaciones que utilizan fuentes de radiación o equipos emisores de radiaciones ionizantes</t>
  </si>
  <si>
    <t>Supervisiones realizadas</t>
  </si>
  <si>
    <t>RD$ 767,400.0</t>
  </si>
  <si>
    <t>RD$ 7.7 Millones</t>
  </si>
  <si>
    <t>Conexiones Instaladas</t>
  </si>
  <si>
    <t>RD$ 11.3 Millones</t>
  </si>
  <si>
    <t>CONEXIONES de viviendas a red pública de alcantarillado sanitario</t>
  </si>
  <si>
    <t>RD$ 1,876.4 Millones</t>
  </si>
  <si>
    <t>RD$ 1,057.9 Millones</t>
  </si>
  <si>
    <t>MEJORAMIENTO/REHABILITACIÓN de viviendas</t>
  </si>
  <si>
    <t>Viviendas mejoradas</t>
  </si>
  <si>
    <t>RD$ 1,788.0 Millones</t>
  </si>
  <si>
    <t>RD$ 1,767.3 Millones</t>
  </si>
  <si>
    <t>TITULACIÓN de inmuebles estatales</t>
  </si>
  <si>
    <t>Cantidad de títulos gestionados</t>
  </si>
  <si>
    <t>RD$ 269.4 Millones</t>
  </si>
  <si>
    <t>RD$ 210.4 Millones</t>
  </si>
  <si>
    <t>RD$ 214.1 Millones</t>
  </si>
  <si>
    <t xml:space="preserve">Asistencia instit municipales sobre Sistema de Contabilidad Gubernamental </t>
  </si>
  <si>
    <t>Cantidad de instituciones municipales asesoradas</t>
  </si>
  <si>
    <t>RD$ 18.3 Millones</t>
  </si>
  <si>
    <t>Capacitación y profesionalización de servidores públicos</t>
  </si>
  <si>
    <t>2020, 2021</t>
  </si>
  <si>
    <t>Servidores públicos capacitados</t>
  </si>
  <si>
    <t>RD$ 205.2 Millones</t>
  </si>
  <si>
    <t>RD$ 216.4 Millones</t>
  </si>
  <si>
    <t>Contribuyentes atendidos</t>
  </si>
  <si>
    <t>RD$ 714.0 Millones</t>
  </si>
  <si>
    <t>Emisión de certificaciones y recertificaciones</t>
  </si>
  <si>
    <t>Emisión de nuevas certificaciones</t>
  </si>
  <si>
    <t>RD$ 2.6 Millones</t>
  </si>
  <si>
    <t>Emisión de recertificaciones</t>
  </si>
  <si>
    <t>RD$ 9.0 Millones</t>
  </si>
  <si>
    <t xml:space="preserve">Estado de Operaciones del Sector Público No Financiero </t>
  </si>
  <si>
    <t>Porcentaje de instituciones que formulan presupuestos en base a productos</t>
  </si>
  <si>
    <t>RD$ 172.2 Millones</t>
  </si>
  <si>
    <t>RD$ 145.2 Millones</t>
  </si>
  <si>
    <t>RD$ 202.0 Millones</t>
  </si>
  <si>
    <t>RD$ 162.4 Millones</t>
  </si>
  <si>
    <t xml:space="preserve">Estado de Recaudación e Inversión de las Rentas </t>
  </si>
  <si>
    <t>Cantidad de instituciones con evaluación de desempeño implementada</t>
  </si>
  <si>
    <t>RD$ 151.6 Millones</t>
  </si>
  <si>
    <t>RD$ 75.6 Millones</t>
  </si>
  <si>
    <t>Evaluación del Desempeño por Resultados y Competencias</t>
  </si>
  <si>
    <t>RD$ 26.9 Millones</t>
  </si>
  <si>
    <t>RD$ 18.6 Millones</t>
  </si>
  <si>
    <t>RD$ 25.9 Millones</t>
  </si>
  <si>
    <t>Instituciones Asistidas</t>
  </si>
  <si>
    <t>RD$ 24.8 Millones</t>
  </si>
  <si>
    <t>Expedición, transferencia y cancelación de licencias</t>
  </si>
  <si>
    <t>Solicitud respondida</t>
  </si>
  <si>
    <t>RD$ 8.0 Millones</t>
  </si>
  <si>
    <t xml:space="preserve">Formulación / evaluación de planes de Mejora Modelo CAF </t>
  </si>
  <si>
    <t>RD$ 25.0 Millones</t>
  </si>
  <si>
    <t>RD$ 26.1 Millones</t>
  </si>
  <si>
    <t xml:space="preserve">Instituciones capacitadas Presupuesto orientado a Resultados </t>
  </si>
  <si>
    <t>Instituciones capacitadas en PPoR</t>
  </si>
  <si>
    <t>RD$ 184.9 Millones</t>
  </si>
  <si>
    <t>Instituciones públicas con Escala Salarial Aprobada</t>
  </si>
  <si>
    <t>Cantidad de instituciones con escala salarial aprobada</t>
  </si>
  <si>
    <t>RD$ 26.4 Millones</t>
  </si>
  <si>
    <t>RD$ 27.7 Millones</t>
  </si>
  <si>
    <t>Escalas Salariales Aprobadas</t>
  </si>
  <si>
    <t>RD$ 8.8 Millones</t>
  </si>
  <si>
    <t>RD$ 9.2 Millones</t>
  </si>
  <si>
    <t>Integración de nuevos servicios en línea</t>
  </si>
  <si>
    <t>Servicios en Linea Integrados</t>
  </si>
  <si>
    <t>Premio Nacional a la Innovación Pública</t>
  </si>
  <si>
    <t>Premiación</t>
  </si>
  <si>
    <t>RD$ 1.5 Millones</t>
  </si>
  <si>
    <t>RD$ 383,320.0</t>
  </si>
  <si>
    <t>Servidores Públicos Incorporados al Sistema Carrera Administrativa</t>
  </si>
  <si>
    <t>Cantidad de concursos públicos realizados</t>
  </si>
  <si>
    <t>RD$ 33.8 Millones</t>
  </si>
  <si>
    <t>RD$ 22.0 Millones</t>
  </si>
  <si>
    <t>RD$ 17.3 Millones</t>
  </si>
  <si>
    <t>Servidor Incorporado</t>
  </si>
  <si>
    <t>RD$ 24.1 Millones</t>
  </si>
  <si>
    <t>Número de servidores públicos incorporados al sistema de carrera administrativa general y especiales</t>
  </si>
  <si>
    <t>RD$ 29.0 Millones</t>
  </si>
  <si>
    <t>RD$ 16.6 Millones</t>
  </si>
  <si>
    <t>Simplificación de Trámite</t>
  </si>
  <si>
    <t>Cantidad de trámites institucionales simplificados</t>
  </si>
  <si>
    <t>RD$ 30.6 Millones</t>
  </si>
  <si>
    <t>RD$ 42.4 Millones</t>
  </si>
  <si>
    <t>Número de solicitudes por debajo del acuerdo de servicio</t>
  </si>
  <si>
    <t>RD$ 37.6 Millones</t>
  </si>
  <si>
    <t>RD$ 44.5 Millones</t>
  </si>
  <si>
    <t>Solicitudes de expedición de exequátur</t>
  </si>
  <si>
    <t>Exequatur expedido</t>
  </si>
  <si>
    <t>RD$ 5.5 Millones</t>
  </si>
  <si>
    <t>Áreas protegidas con facilidades de visitación</t>
  </si>
  <si>
    <t>Número de áreas protegidas con facilidades de visitación</t>
  </si>
  <si>
    <t>RD$ 39.5 Millones</t>
  </si>
  <si>
    <t>RD$ 13.7 Millones</t>
  </si>
  <si>
    <t>RD$ 24.5 Millones</t>
  </si>
  <si>
    <t>RD$ 174.7 Millones</t>
  </si>
  <si>
    <t>Número de áreas protegidas con mecanismos de protección establecidos o mejorados</t>
  </si>
  <si>
    <t>RD$ 592.3 Millones</t>
  </si>
  <si>
    <t>RD$ 402.8 Millones</t>
  </si>
  <si>
    <t>Asistencia técnica de Servicios de Navegación Aérea para vuelos seguros</t>
  </si>
  <si>
    <t>Operaciones Aéreas</t>
  </si>
  <si>
    <t>RD$ 764.4 Millones</t>
  </si>
  <si>
    <t>RD$ 690.6 Millones</t>
  </si>
  <si>
    <t>Ejecución de obras de infraestructura Aeroportuaria</t>
  </si>
  <si>
    <t>Informe de obras realizadas</t>
  </si>
  <si>
    <t>RD$ 110.0 Millones</t>
  </si>
  <si>
    <t>Evaluaciones de espacio físico a través del Sistema Nacional de evaluación de Accesibilidad</t>
  </si>
  <si>
    <t>Espacios evaluados en el SINAC</t>
  </si>
  <si>
    <t>RD$ 1.8 Millone</t>
  </si>
  <si>
    <t>RD$ 7,900.0</t>
  </si>
  <si>
    <t>Promoción del Turismo a nivel Internacional</t>
  </si>
  <si>
    <t>Actividades de Promoción turística internacional</t>
  </si>
  <si>
    <t>RD$ 1,024.1 Millones</t>
  </si>
  <si>
    <t>RD$ 541.3 Millones</t>
  </si>
  <si>
    <t>Número de actividades de promoción turística internacional</t>
  </si>
  <si>
    <t>RD$ 1,244.1 Millones</t>
  </si>
  <si>
    <t>RD$ 768.2 Millones</t>
  </si>
  <si>
    <t>Promoción del Turismo Nacional</t>
  </si>
  <si>
    <t>Actividades de Promoción turística nacional</t>
  </si>
  <si>
    <t>RD$ 741.8 Millones</t>
  </si>
  <si>
    <t>RD$ 391.9 Millones</t>
  </si>
  <si>
    <t>Número de actividades de promoción turística nacional</t>
  </si>
  <si>
    <t>RD$ 473.0 Millones</t>
  </si>
  <si>
    <t>RD$ 240.4 Millones</t>
  </si>
  <si>
    <t>Supervisión del Sistema Nacional Aeroportuario de los Aeropuertos</t>
  </si>
  <si>
    <t>RD$ 65.7 Millones</t>
  </si>
  <si>
    <t>RD$ 100.7 Millones</t>
  </si>
  <si>
    <t>ASISTENCIA a Exportadores para la gestión de negocios con compradores internacionales</t>
  </si>
  <si>
    <t>Cantidad de exportadores beneficiados</t>
  </si>
  <si>
    <t>RD$ 95.3 Millones</t>
  </si>
  <si>
    <t>RD$ 97.6 Millones</t>
  </si>
  <si>
    <t>RD$ 118.8 Millones</t>
  </si>
  <si>
    <t>RD$ 79.0 Millones</t>
  </si>
  <si>
    <t>ASISTENCIA técnica a inversionistas</t>
  </si>
  <si>
    <t>Cantidad de proyectos de inversión instalados</t>
  </si>
  <si>
    <t>RD$ 27.6 Millones</t>
  </si>
  <si>
    <t>RD$ 26.5 Millones</t>
  </si>
  <si>
    <t>RD$ 26.6 Millones</t>
  </si>
  <si>
    <t>Cantidad de inversionistas y potenciales inversionistas beneficiados por servicio</t>
  </si>
  <si>
    <t>RD$ 68.9 Millones</t>
  </si>
  <si>
    <t>RD$ 67.0 Millones</t>
  </si>
  <si>
    <t>EMPRESAS del sector combustibles adquieren licencias de regulación en la cadena de comercialización</t>
  </si>
  <si>
    <t>Licencias otorgadas</t>
  </si>
  <si>
    <t>RD$ 13.6 Millones</t>
  </si>
  <si>
    <t>RD$ 81,404.0</t>
  </si>
  <si>
    <t>% de empresas inspeccionadas según las solicitudes y cumplimiento de requisitos</t>
  </si>
  <si>
    <t>% de licencias otorgadas en función de la demanda y cumplimiento de las normativas</t>
  </si>
  <si>
    <t>Porcentaje de licencias otorgadas en función de la demanda y el cumplimiento de las normativas</t>
  </si>
  <si>
    <t>EMPRESAS exportadoras reciben asistencia técnica en comercio exterior</t>
  </si>
  <si>
    <t>Porcentaje de cumplimiento de asistencias brindadas</t>
  </si>
  <si>
    <t>RD$ 7.0 Millones</t>
  </si>
  <si>
    <t>RD$ 371,868.0</t>
  </si>
  <si>
    <t>Porcentaje de cumplimiento de asistencias brindadas de acuerdo a las normativas establecidas</t>
  </si>
  <si>
    <t>RD$ 15.1 Millones</t>
  </si>
  <si>
    <t>EMPRESAS reciben certificación de clasificación como Mipymes</t>
  </si>
  <si>
    <t>Certificaciones Mipymes otorgadas</t>
  </si>
  <si>
    <t>RD$ 900,000.0</t>
  </si>
  <si>
    <t>RD$ 1.7 Millones</t>
  </si>
  <si>
    <t>Porcentaje de certificaciones otorgadas en función de la demanda y el cumplimiento de las normativas</t>
  </si>
  <si>
    <t>RD$ 12.5 Millones</t>
  </si>
  <si>
    <t>RD$ 6.5 Millones</t>
  </si>
  <si>
    <t>UNIDADES de transporte reguladas para la comercialización de combustible</t>
  </si>
  <si>
    <t>Unidades reguladas</t>
  </si>
  <si>
    <t>RD$ 3.2 Millones</t>
  </si>
  <si>
    <t>Unidades de transporte inspeccionadas</t>
  </si>
  <si>
    <t>Unidades rotuladas</t>
  </si>
  <si>
    <t>RD$ 954,993.0</t>
  </si>
  <si>
    <t>RD$ 5.1 Millones</t>
  </si>
  <si>
    <t xml:space="preserve">Diagnósticos de P+L en las industrias </t>
  </si>
  <si>
    <t>Diagnósticos realizados</t>
  </si>
  <si>
    <t>Empresas controladas en materia de calidad ambiental</t>
  </si>
  <si>
    <t>Proporción de empresas con autorización ambiental que cumplen con los PMAA</t>
  </si>
  <si>
    <t>RD$ 49.0 Millones</t>
  </si>
  <si>
    <t>RD$ 35.0 Millones</t>
  </si>
  <si>
    <t>RD$ 45.6 Millones</t>
  </si>
  <si>
    <t>RD$ 42.8 Millones</t>
  </si>
  <si>
    <t>RD$ 85.1 Millones</t>
  </si>
  <si>
    <t>Porporción de empresas con autorización fiscalizadas que cumplen con los PMAA</t>
  </si>
  <si>
    <t>Número de empresas con autorización fiscalizadas bajo las premisas de sus PMAA</t>
  </si>
  <si>
    <t>RD$ 102.3 Millones</t>
  </si>
  <si>
    <t>RD$ 50.4 Millones</t>
  </si>
  <si>
    <t>Estaciones de expendio de combustibles con regulación en el cumplimiento de las normas vigentes</t>
  </si>
  <si>
    <t>Estaciones de expendio de combustibles inspeccionadas</t>
  </si>
  <si>
    <t>RD$ 874,803.0</t>
  </si>
  <si>
    <t>Formación técnico profesional</t>
  </si>
  <si>
    <t>Permisos de operación para empresas de zonas francas</t>
  </si>
  <si>
    <t>Número de permisos autorizados</t>
  </si>
  <si>
    <t>RD$ 310.3 Millones</t>
  </si>
  <si>
    <t>RD$ 192.1 Millones</t>
  </si>
  <si>
    <t>RD$ 272.4 Millones</t>
  </si>
  <si>
    <t>RD$ 193.0 Millones</t>
  </si>
  <si>
    <t>RD$ 216.1 Millones</t>
  </si>
  <si>
    <t>RD$ 301.9 Millones</t>
  </si>
  <si>
    <t>RD$ 233.1 Millones</t>
  </si>
  <si>
    <t>Servicios de análisis y ensayos de laboratorio</t>
  </si>
  <si>
    <t>Servicios de análisis y ensayos de laboratorio realizados</t>
  </si>
  <si>
    <t>RD$ 17.9 Millones</t>
  </si>
  <si>
    <t>Técnicos de las industrias manufactureras reciben capacitación para el fortalecimiento del sector</t>
  </si>
  <si>
    <t>Técnicos capacitados</t>
  </si>
  <si>
    <t>RD$ 23.1 Millones</t>
  </si>
  <si>
    <t>RD$ 44.6 Millones</t>
  </si>
  <si>
    <t>RD$ 81.9 Millones</t>
  </si>
  <si>
    <t>RD$ 64.6 Millones</t>
  </si>
  <si>
    <t>RD$ 128.0 Millones</t>
  </si>
  <si>
    <t>RD$ 75.8 Millones</t>
  </si>
  <si>
    <t>RD$ 121.6 Millones</t>
  </si>
  <si>
    <t>Unidades de transporte público y privado acceden a servicio de conversión a gas natural</t>
  </si>
  <si>
    <t>Vehículos convertidos</t>
  </si>
  <si>
    <t>RD$ 175.5 Millones</t>
  </si>
  <si>
    <t>Unidades convertidas</t>
  </si>
  <si>
    <t>Áreas protegidas con mecanismos de protección</t>
  </si>
  <si>
    <t>Número de áreas protegidas con protección</t>
  </si>
  <si>
    <t>RD$ 280.0 Millones</t>
  </si>
  <si>
    <t>RD$ 234.2 Millones</t>
  </si>
  <si>
    <t>RD$ 267.5 Millones</t>
  </si>
  <si>
    <t>RD$ 217.7 Millones</t>
  </si>
  <si>
    <t>RD$ 275.5 Millones</t>
  </si>
  <si>
    <t>Bosques nativos y plantaciones gestionadas conforme a Plan de Manejo</t>
  </si>
  <si>
    <t>Superficie de bosques naturales y plantaciones bajo planes de manejo (ha)</t>
  </si>
  <si>
    <t>RD$ 235.9 Millones</t>
  </si>
  <si>
    <t>RD$ 157.1 Millones</t>
  </si>
  <si>
    <t>RD$ 371.2 Millones</t>
  </si>
  <si>
    <t>RD$ 209.9 Millones</t>
  </si>
  <si>
    <t>RD$ 291.6 Millones</t>
  </si>
  <si>
    <t>RD$ 242.4 Millones</t>
  </si>
  <si>
    <t>Ciudadanos dotados de conocimientos sobre la sustentabilidad del medio ambiente y los recursos naturales, cambio climático y gestión del riesgo</t>
  </si>
  <si>
    <t>Cantidad de ciudadanos dotados de información</t>
  </si>
  <si>
    <t>RD$ 36.6 Millones</t>
  </si>
  <si>
    <t>RD$ 21.4 Millones</t>
  </si>
  <si>
    <t>RD$ 31.1 Millones</t>
  </si>
  <si>
    <t>Cantidad de ciudadanos/as dotados de información</t>
  </si>
  <si>
    <t>RD$ 33.0 Millones</t>
  </si>
  <si>
    <t>RD$ 37.5 Millones</t>
  </si>
  <si>
    <t>RD$ 30.7 Millones</t>
  </si>
  <si>
    <t>Ecosistema Forestal con Superficie Reforestada</t>
  </si>
  <si>
    <t>Superficie reforestada</t>
  </si>
  <si>
    <t>RD$ 684.1 Millones</t>
  </si>
  <si>
    <t>RD$ 571.3 Millones</t>
  </si>
  <si>
    <t>RD$ 502.5 Millones</t>
  </si>
  <si>
    <t>RD$ 854.8 Millones</t>
  </si>
  <si>
    <t>Hectáreas reforestadas</t>
  </si>
  <si>
    <t>RD$ 1,573.4 Millones</t>
  </si>
  <si>
    <t>RD$ 1,551.5 Millones</t>
  </si>
  <si>
    <t>RD$ 701.0 Millones</t>
  </si>
  <si>
    <t>RD$ 611.5 Millones</t>
  </si>
  <si>
    <t>Ecosistemas y especies evaluados y restaurados</t>
  </si>
  <si>
    <t>Número de monitoreos de ecosistemas y especies restaurados</t>
  </si>
  <si>
    <t>RD$ 16.0 Millones</t>
  </si>
  <si>
    <t>RD$ 11.6 Millones</t>
  </si>
  <si>
    <t>RD$ 18.9 Millones</t>
  </si>
  <si>
    <t>Empresas e instituciones públicas con asistencia técnica para implementación de acciones de consumo y producción sostenible)</t>
  </si>
  <si>
    <t>Cantidad de empresas e instituciones con asistencia técnica recibida</t>
  </si>
  <si>
    <t>RD$ 5.4 Millones</t>
  </si>
  <si>
    <t>Longitud costero-marina regulada, restaurada y manejada con criterio de sostenibilidad</t>
  </si>
  <si>
    <t>Longitud costera con acciones de regulación y restauración realizada (Km)</t>
  </si>
  <si>
    <t>RD$ 29.2 Millones</t>
  </si>
  <si>
    <t>Productores agropecuarios y forestales con asistencia técnica sobre prácticas y obras de conservación de suelos</t>
  </si>
  <si>
    <t>Superficie con prácticas de conservación (ta)</t>
  </si>
  <si>
    <t>RD$ 14.8 Millones</t>
  </si>
  <si>
    <t>RD$ 57.4 Millones</t>
  </si>
  <si>
    <t>Número de productores y extensionista con asistencia técnica</t>
  </si>
  <si>
    <t>RD$ 74.3 Millones</t>
  </si>
  <si>
    <t>RD$ 32.4 Millones</t>
  </si>
  <si>
    <t>Productores reciben asistencia técnica para el manejo sostenible de las tierras y aguas en las zonas afectadas por desertificación y sequía</t>
  </si>
  <si>
    <t>Número de personas asistidas</t>
  </si>
  <si>
    <t>RD$ 1.4 Millones</t>
  </si>
  <si>
    <t>Promoción y asistencia técnica para el diseño de proyectos sobre acción climática</t>
  </si>
  <si>
    <t>Asistencia Técnica Realizada</t>
  </si>
  <si>
    <t>RD$ 62.8 Millones</t>
  </si>
  <si>
    <t>Residentes de los sectores bajo jurisdicción de CORAAS con aguas residuales tratadas y vertidas al medio ambiente conforme a los parámetros</t>
  </si>
  <si>
    <t>m3 por año
CORAASAN</t>
  </si>
  <si>
    <t>2021, 2021</t>
  </si>
  <si>
    <t>M3 de aguas residuales tratadas
COAAROM</t>
  </si>
  <si>
    <t>M3
CORAAVEGA</t>
  </si>
  <si>
    <t>M3 de aguas residuales tratadas
CORAAVEGA</t>
  </si>
  <si>
    <t>RD$ 8.4 Millones</t>
  </si>
  <si>
    <t>M3 de aguas residuales tratadas
CORAAPLATA</t>
  </si>
  <si>
    <t>RD$ 2.3 Millones</t>
  </si>
  <si>
    <t>M3 de agua tratada
CORAAMOCA</t>
  </si>
  <si>
    <t>RD$ 878,613.0</t>
  </si>
  <si>
    <t>RD$ 1.1 Millones</t>
  </si>
  <si>
    <t>Superficie costero-marina con conservación y ordenamiento de sus recursos</t>
  </si>
  <si>
    <t>Superficie marina (Km)</t>
  </si>
  <si>
    <t>RD$ 17.5 Millones</t>
  </si>
  <si>
    <t>RD$ 15.8 Millones</t>
  </si>
  <si>
    <t>Superficie marina con conservación y ordenamiento de sus recursos (Km2)</t>
  </si>
  <si>
    <t>RD$ 83.0 Millones</t>
  </si>
  <si>
    <t>RD$ 21.3 Millones</t>
  </si>
  <si>
    <t xml:space="preserve">Asistencia técnicas en tránsito y movilidad </t>
  </si>
  <si>
    <t>Municipios y distritos municipales asistidos</t>
  </si>
  <si>
    <t>RD$ 640,113.0</t>
  </si>
  <si>
    <t>Asistencias técnicas realizadas</t>
  </si>
  <si>
    <t>RD$ 415,150.0</t>
  </si>
  <si>
    <t>RD$ 179,934.0</t>
  </si>
  <si>
    <t>Campañas educativas de seguridad vial</t>
  </si>
  <si>
    <t>Campañas de seguridad vial realizadas</t>
  </si>
  <si>
    <t>RD$ 194,284.0</t>
  </si>
  <si>
    <t>Campañas educativas realizadas</t>
  </si>
  <si>
    <t>RD$ 955,400.0</t>
  </si>
  <si>
    <t>RD$ 425,730.0</t>
  </si>
  <si>
    <t>Corredores integrados al sistema</t>
  </si>
  <si>
    <t>Corredores integrados al sistema de transporte público, al servicio de la ciudadanía</t>
  </si>
  <si>
    <t>RD$ 500.1 Millones</t>
  </si>
  <si>
    <t>Educación vial</t>
  </si>
  <si>
    <t>Conductores, peatones, y ususarios de trasnporte masivo impactados con Educación Vial</t>
  </si>
  <si>
    <t>Emisión de Licencias de conducir</t>
  </si>
  <si>
    <t>Número de licencias emitidas</t>
  </si>
  <si>
    <t>RD$ 55.6 Millones</t>
  </si>
  <si>
    <t>RD$ 390.5 Millones</t>
  </si>
  <si>
    <t>RD$ 34.4 Millones</t>
  </si>
  <si>
    <t>RD$ 39.3 Millones</t>
  </si>
  <si>
    <t>RD$ 1,304.1 Millones</t>
  </si>
  <si>
    <t>RD$ 1,173.7 Millones</t>
  </si>
  <si>
    <t>RD$ 1,260.0 Millones</t>
  </si>
  <si>
    <t>RD$ 1,266.1 Millones</t>
  </si>
  <si>
    <t>Implementación de infraestructura y señalización para los corredores</t>
  </si>
  <si>
    <t>Implementación de corredores del transporte público</t>
  </si>
  <si>
    <t>RD$ 205,500.0</t>
  </si>
  <si>
    <t>Infraestructura vial</t>
  </si>
  <si>
    <t>km de carreteras mantenidas (Rutinario y Periódico)</t>
  </si>
  <si>
    <t>RD$ 2,520.8 Millones</t>
  </si>
  <si>
    <t>Cantidad de Obras comunitarias construidas</t>
  </si>
  <si>
    <t>RD$ 2,000.0 Millones</t>
  </si>
  <si>
    <t>RD$ 619.9 Millones</t>
  </si>
  <si>
    <t>Inspección Técnica de Vehículos de Motor</t>
  </si>
  <si>
    <t>RD$ 3.1 Millones</t>
  </si>
  <si>
    <t>RD$ 988,200.0</t>
  </si>
  <si>
    <t>RD$ 911,896.0</t>
  </si>
  <si>
    <t>Investigaciones de accidentes de tránsito</t>
  </si>
  <si>
    <t>Accidentes de tránsito registrados</t>
  </si>
  <si>
    <t>RD$ 27.8 Millones</t>
  </si>
  <si>
    <t>RD$ 28.8 Millones</t>
  </si>
  <si>
    <t>RD$ 31.9 Millones</t>
  </si>
  <si>
    <t>Licencias de Operación transporte de pasajeros</t>
  </si>
  <si>
    <t>Licencias de operación entregadas</t>
  </si>
  <si>
    <t>RD$ 418,877.0</t>
  </si>
  <si>
    <t>RD$ 918,877.0</t>
  </si>
  <si>
    <t>RD$ 499,900.0</t>
  </si>
  <si>
    <t>RD$ 575,000.0</t>
  </si>
  <si>
    <t>RD$ 496,795.0</t>
  </si>
  <si>
    <t>Paquetería, correo y remesas</t>
  </si>
  <si>
    <t>Paquetes recibidos y entregadas por el circuito postal</t>
  </si>
  <si>
    <t>Permisos de Operación a prestadores de transporte de carga</t>
  </si>
  <si>
    <t>Permisos de circulación y especiales entregados</t>
  </si>
  <si>
    <t>Permisos de circulación entregados</t>
  </si>
  <si>
    <t>RD$ 479,200.0</t>
  </si>
  <si>
    <t>RD$ 320,000.0</t>
  </si>
  <si>
    <t>RD$ 18,098.0</t>
  </si>
  <si>
    <t>Planes de movilidad municipales</t>
  </si>
  <si>
    <t>Planes de movilidad elaborados</t>
  </si>
  <si>
    <t>RD$ 8.9 Millones</t>
  </si>
  <si>
    <t>RD$ 498,750.0</t>
  </si>
  <si>
    <t>Rótulos colocados a prestadores de transporte terrestre de pasajeros</t>
  </si>
  <si>
    <t>Rótulos colocados</t>
  </si>
  <si>
    <t>RD$ 7.4 Millones</t>
  </si>
  <si>
    <t>Vehículos con rótulos colocados</t>
  </si>
  <si>
    <t>RD$ 12.1 Millones</t>
  </si>
  <si>
    <t>RD$ 217,277.0</t>
  </si>
  <si>
    <t>Zonas con transito vehicular viabilizado y controlado</t>
  </si>
  <si>
    <t>Número de zonas controladas</t>
  </si>
  <si>
    <t>RD$ 239.2 Millones</t>
  </si>
  <si>
    <t>RD$ 207.7 Millones</t>
  </si>
  <si>
    <t>RD$ 233.0 Millones</t>
  </si>
  <si>
    <t>RD$ 232.3 Millones</t>
  </si>
  <si>
    <t>RD$ 256.5 Millones</t>
  </si>
  <si>
    <t>RD$ 253.6 Millones</t>
  </si>
  <si>
    <t>Zonas controladas</t>
  </si>
  <si>
    <t>Servicios de tránsito vehicular viabilizados y controlados</t>
  </si>
  <si>
    <t>RD$ 254.7 Millones</t>
  </si>
  <si>
    <t>RD$ 223.4 Millones</t>
  </si>
  <si>
    <t>OG</t>
  </si>
  <si>
    <t>OE</t>
  </si>
  <si>
    <r>
      <rPr>
        <b/>
        <sz val="9"/>
        <color theme="1"/>
        <rFont val="Aptos Narrow"/>
        <family val="2"/>
      </rPr>
      <t xml:space="preserve">Fuente: </t>
    </r>
    <r>
      <rPr>
        <sz val="9"/>
        <color theme="1"/>
        <rFont val="Aptos Narrow"/>
        <family val="2"/>
      </rPr>
      <t>Elaborado por el Departamento de Desarrollo Sostenible (DGDES, MEPyD) con datos extraídos del sistema de monitoreo del Plan Nacional Plunianual del Sector Público (PNPSP) 2020-2024</t>
    </r>
  </si>
  <si>
    <t>Tasa de feminicidios por cada 100 mil mujeres</t>
  </si>
  <si>
    <t>Escolaridad oportuna nivel inicial (3-5 años)</t>
  </si>
  <si>
    <t>Tasa neta de finalización nivel secundario</t>
  </si>
  <si>
    <t>Tasa neta de cobertura en la modalidad técnico-profesional</t>
  </si>
  <si>
    <t>Porcentaje de la población mayor de 19 años que terminó el nivel medio o secundario</t>
  </si>
  <si>
    <t>Autosuficiencia alimentaria</t>
  </si>
  <si>
    <t>Porcentaje de los trabajadores por cuenta propia que están afiliados al SFS</t>
  </si>
  <si>
    <t>Índice de Brecha Global de Género: Subíndice de participación y oportunidad económica</t>
  </si>
  <si>
    <t>Tasa de desocupación abierta juvenil (15-24 años)</t>
  </si>
  <si>
    <t>2.5.1</t>
  </si>
  <si>
    <t>Índice de Potabilidad de Agua a nivel nacional (muestras no contaminadas)</t>
  </si>
  <si>
    <t>Porcentaje de viviendas con inodoros conectados al sistema de alcantarillado</t>
  </si>
  <si>
    <t>2.6.1</t>
  </si>
  <si>
    <t>Promedio de visitantes por mes que asisten a monumentos, sitios y museos del patrimonio cultural nacional, y a los centros o espacios culturales</t>
  </si>
  <si>
    <t>Promedio mensual de libros, revistas y audiovisuales para difusión histórico cultural publicado</t>
  </si>
  <si>
    <t>2.6.2</t>
  </si>
  <si>
    <t>Porcentaje de exportaciones nacionales de mercancías afines del sector cultural</t>
  </si>
  <si>
    <t>Registros cinematográficos emitidos</t>
  </si>
  <si>
    <t>2.7.1</t>
  </si>
  <si>
    <t>Porcentaje de los centros escolares pre-universitarios que cuentan con programas de deporte</t>
  </si>
  <si>
    <t xml:space="preserve">Porcentaje de recursos humanos especializados en disciplinas de deporte, actividad fisica y recreacion </t>
  </si>
  <si>
    <t xml:space="preserve">Porcentaje de atletas de alto rendimiento que son beneficiados con programas de protección social </t>
  </si>
  <si>
    <t>3.1.3</t>
  </si>
  <si>
    <t>Participación de la cartera de crédito del sector industrial manufacturero respecto al total</t>
  </si>
  <si>
    <t>Índice de Recuperación de Efectivo (CRI)</t>
  </si>
  <si>
    <t>3.2.2</t>
  </si>
  <si>
    <t>Tasa de uso de combustibles fósiles por 1,000 vehículos</t>
  </si>
  <si>
    <t>Porcentaje del presupuesto del gobierno central ejecutado por el sector energía y combustible</t>
  </si>
  <si>
    <t>Consumo promedio de combustible derivados de hidrocarburos del parque vehicular (en miles de galones)</t>
  </si>
  <si>
    <t>3.3.2</t>
  </si>
  <si>
    <t>Tasa de empleabilidad en el sector formal de egresados de la educación técnico profesional y universitaria</t>
  </si>
  <si>
    <t>Porcentaje de hogares con algún dispositivo de acceso a internet (computadoras de escritorio, laptops, tablet)</t>
  </si>
  <si>
    <t>Índice de Desarrollo de Ecosistema Digital (IDED)</t>
  </si>
  <si>
    <t xml:space="preserve">Porcentaje de la población con cobertura 4G </t>
  </si>
  <si>
    <t>3.4.2</t>
  </si>
  <si>
    <t>Tasa de formalidad del empleo en la población pobre no indigente</t>
  </si>
  <si>
    <t>3.4.3</t>
  </si>
  <si>
    <t>Monto de las exportaciones de las MIPYMES formales</t>
  </si>
  <si>
    <t>Monto de la Balanza Comercial (Millones de dólares)</t>
  </si>
  <si>
    <t>Participación por cada millón de dólares de las exportaciones de manufactura dominicanas respecto a las exportaciones de manufactura mundiales</t>
  </si>
  <si>
    <t>Participación de las exportaciones del sector industrial dominicano respecto al total de las exportaciones dominicanas</t>
  </si>
  <si>
    <t>3.5.3</t>
  </si>
  <si>
    <t>3.5.5</t>
  </si>
  <si>
    <t>Tasa de ocupación hotelera</t>
  </si>
  <si>
    <t>4.1.2</t>
  </si>
  <si>
    <t>Porcentaje de energía renovable en la generación final total de energía</t>
  </si>
  <si>
    <t>Porcentaje de déficit habitacional cualitativo</t>
  </si>
  <si>
    <t>Número de empleos existentes en hotelería</t>
  </si>
  <si>
    <t>2.6 Porcentaje de población rural bajo la línea de pobreza moderada (Metodología 2012)</t>
  </si>
  <si>
    <t>2.9a Tasa neta de matricula nivel básico ajustada con el nivel medio</t>
  </si>
  <si>
    <t>Dirección Nacional de Registro de Títulos
CEA
Instituto Agrario Dominicano 
Agricultura
Minpre
Utepda: Unidad Técnica Ejecutora de Proyectos de Desarrollo Agroforestal</t>
  </si>
  <si>
    <t>• Incorporación o modificación de cuarenta y cinco (45) Estructuras Organizativas de Organismos del Estado
• Inicio a los trabajos de la Mesa Temática para la Reforma y Modernización de la Administración Pública Propuestas de ley:
• Ley Orgánica de Ministerios.
• Ley para el Sistema Nacional de Protección e Inclusión Social.
• Propuesta de reforma de la Ley de Función Pública.
• Reglamento de la Ley General de Salarios en el Estado
• Propuesta de reforma de la Ley General de Salarios en el Estado
• Propuesta de ley de conflictos de interés en la Administración Pública
• Decreto de creación del Gabinete para el Desarrollo del Sistema de Transferencia de Competencias desde la Administración central hacia la Administración Local
• Decreto de la Unidad de Gestión de Resultados del programa Burocracia Cero
• Reglamento Orgánico y funcional del Cuerpo Especializado de Seguridad de las Instituciones del Estado y funcionarios Públicos
• Decreto núm. 486-22, que aprueba la Propuesta Reglamento de la Ley núm. 167 -21 sobre Mejora Regulatoria y Simplificación de Trámites</t>
  </si>
  <si>
    <t>1.3. Democracia participativa y ciudadanía responsable</t>
  </si>
  <si>
    <t>Cobertura de la reconstrucción mamaria post mastectomía por cáncer.
Impacto de 4,561,524 personas afiliadas al Régimen Contributivo con el aumento de 15% en el uso de habitaciones de las clínicas y hospitales.
Resolución No. 563-01, que incrementa a un 20% a los honorarios médicos concernientes a procedimientos y un 50% en las consultas de internamiento.
Resolución No. 569-03 que garantiza la cobertura a 1,995,859 correspondiente a la población cotizante del Seguro de Vejez, Discapacidad y Sobrevivencia (SVDS).</t>
  </si>
  <si>
    <t>• Fortalecimiento del Viceministerio de Regulación de Productos de Consumo Humano y se inicia un proceso de reforma de la DIGEMAPS, en cumplimiento con el Decreto 284-21.
• Emisión de 1,347 licencias para centros y servicios de salud a nivel nacional 9,354 nuevas licencias y renovación de 3,730 registros sanitarios para medicamentos, alimentos, cosméticos y productos sanitarios. 
• Habilitación de 1,347 centros y servicios de salud en todo el país.
• Suspensión de los servicios de 461 establecimientos de salud debido a incumplimientos en los estándares de calidad o la falta de la correspondiente licencia de habilitación.
• Emisión de 365 autorizaciones para la realización de jornadas de salud.
• Inspección de 1,212 establecimientos de salud previamente para la emisión de certificados de habilitación.</t>
  </si>
  <si>
    <t>MEM
Gabinete Eléctrico del Gobierno
CNE
SIE
Mimarena
Consejo Nacional para cambio climático (CNCCMDL)
MIVED</t>
  </si>
  <si>
    <t>Presidencia
MAP
Ministerio de trabajo (comité nacional de salarios)
Contraloría
TSS</t>
  </si>
  <si>
    <t>Bandex
ProDominicana
Banco Central
Banco Agrícola
Presidencia 
MICM
BanReservas</t>
  </si>
  <si>
    <t>Dajabón, Monte Cristi, Santiago Rodríguez, Monte Plata, Espaillat, Puerto Plata, La Vega, Elías Piña, Bahoruco, Independencia, Pedernales,  San Pedro De Macorís, San Cristóbal</t>
  </si>
  <si>
    <t>Bahoruco, Barahona, Independencia</t>
  </si>
  <si>
    <t>Azua, Elías Piña, San Juan, Bahoruco, Barahona, Independencia</t>
  </si>
  <si>
    <r>
      <rPr>
        <b/>
        <sz val="9"/>
        <color theme="1"/>
        <rFont val="Aptos Narrow"/>
        <family val="2"/>
      </rPr>
      <t xml:space="preserve">Fuente: </t>
    </r>
    <r>
      <rPr>
        <sz val="9"/>
        <color theme="1"/>
        <rFont val="Aptos Narrow"/>
        <family val="2"/>
      </rPr>
      <t>Elaborado por el Departamento de Desarrollo Sostenible (DGDES, MEPyD) con datos extraídos del sistema de monitoreo del Plan Nacional Plurianual del Sector Público (PNPSP) 2020-2024</t>
    </r>
  </si>
  <si>
    <t>Política?</t>
  </si>
  <si>
    <t>Preguntar a Miriam</t>
  </si>
  <si>
    <t>ANEXO VI. Vinculación de las actividades institucionales al 2023 con las líneas de acción de la END según políticas transversales</t>
  </si>
  <si>
    <t>ANEXO V - A. Producción pública, 2020-2023</t>
  </si>
  <si>
    <t>ANEXO V. Nivel de cumplimiento de la producción pública, 2020-2023</t>
  </si>
  <si>
    <t>ANEXO IV. Indicadores del Plan Nacional Plunianual del Sector Público 2020-2024</t>
  </si>
  <si>
    <t>2.10a Tasa neta de matrícula nivel medio ajustada con el nivel superior</t>
  </si>
  <si>
    <t>Tabla 1. Panorama general nivel de avance de Eje 1: Un Estado social y democrático de derecho</t>
  </si>
  <si>
    <t>Tabla 2. Panorama general nivel de avance de Eje 2: Una sociedad con igualdad de derechos y oportunidades</t>
  </si>
  <si>
    <t>Tabla 3. Panorama general nivel de avance de Eje 3: Economía Sostenible, Integradora y Competitiva</t>
  </si>
  <si>
    <t>Compromiso</t>
  </si>
  <si>
    <t>Estado</t>
  </si>
  <si>
    <t>COMPROMISO # 6.2.3</t>
  </si>
  <si>
    <t>COMPROMISO # 6.2.4</t>
  </si>
  <si>
    <t>COMPROMISO # 6.2.7</t>
  </si>
  <si>
    <t>COMPROMISO # 8.2.3.4</t>
  </si>
  <si>
    <t>Terminado</t>
  </si>
  <si>
    <t>COMPROMISO # 6.5.4</t>
  </si>
  <si>
    <t>COMPROMISO # 6.6.1</t>
  </si>
  <si>
    <t>COMPROMISO # 6.6.2</t>
  </si>
  <si>
    <t>COMPROMISO # 6.8.1</t>
  </si>
  <si>
    <t>COMPROMISO # 6.8.4</t>
  </si>
  <si>
    <t>COMPROMISO # 8.5.2</t>
  </si>
  <si>
    <t>COMPROMISO # 8.5.3</t>
  </si>
  <si>
    <t>COMPROMISO # 8.6.3</t>
  </si>
  <si>
    <t>COMPROMISO # 8.6.7</t>
  </si>
  <si>
    <t>COMPROMISO # 8.6.11</t>
  </si>
  <si>
    <t>COMPROMISO # 9.7.1</t>
  </si>
  <si>
    <t>Tabla 4. Estado de avance de los compromisos del Pacto Eléctrico del Consejo Económico y Social</t>
  </si>
  <si>
    <r>
      <rPr>
        <b/>
        <sz val="9"/>
        <color theme="1"/>
        <rFont val="Aptos Narrow"/>
        <family val="2"/>
      </rPr>
      <t>Fuente:</t>
    </r>
    <r>
      <rPr>
        <sz val="9"/>
        <color theme="1"/>
        <rFont val="Aptos Narrow"/>
        <family val="2"/>
      </rPr>
      <t xml:space="preserve"> Elaborado por el Departamento de Desarrollo Sostenible (DGDES, MEPyD)</t>
    </r>
  </si>
  <si>
    <t>#01898A</t>
  </si>
  <si>
    <t>#00AFB0</t>
  </si>
  <si>
    <t>#F3AD21</t>
  </si>
  <si>
    <t>#B89440</t>
  </si>
  <si>
    <t>#EC1C24</t>
  </si>
  <si>
    <t>Iglesia protestante</t>
  </si>
  <si>
    <t xml:space="preserve">Iglesia católica </t>
  </si>
  <si>
    <t>Policía Nacional</t>
  </si>
  <si>
    <t>Tabla 4</t>
  </si>
  <si>
    <t>Tabla 5</t>
  </si>
  <si>
    <t>Panorama general nivel de avance de Eje 1: Un Estado social y democrático de derecho</t>
  </si>
  <si>
    <t>Líneas de acción registradas por instituciones compromisarias del sector público según estado de situación declarado</t>
  </si>
  <si>
    <r>
      <rPr>
        <b/>
        <sz val="9"/>
        <color theme="1"/>
        <rFont val="Aptos Narrow"/>
        <family val="2"/>
      </rPr>
      <t>Fuente:</t>
    </r>
    <r>
      <rPr>
        <sz val="9"/>
        <color theme="1"/>
        <rFont val="Aptos Narrow"/>
        <family val="2"/>
      </rPr>
      <t xml:space="preserve"> Elaborado por el Departamento de Desarrollo Sostenible con base en información suministrada por el Departamento de Monitoreo y Evaluación y levantada por el Departamento de Desarrollo Sostenible (DGDES, MEPyD)</t>
    </r>
  </si>
  <si>
    <r>
      <rPr>
        <b/>
        <sz val="9"/>
        <color theme="1"/>
        <rFont val="Aptos Narrow"/>
        <family val="2"/>
      </rPr>
      <t>Fuente:</t>
    </r>
    <r>
      <rPr>
        <sz val="9"/>
        <color theme="1"/>
        <rFont val="Aptos Narrow"/>
        <family val="2"/>
      </rPr>
      <t xml:space="preserve"> Elaborado por el Departamento de Desarrollo Sostenible con base a los Informes anuales de pruebas nacionales MINERD. Nota. En 2023 se aplico nueva estructura evaluativa</t>
    </r>
  </si>
  <si>
    <r>
      <rPr>
        <b/>
        <sz val="9"/>
        <color theme="1"/>
        <rFont val="Aptos Narrow"/>
        <family val="2"/>
      </rPr>
      <t>Fuente:</t>
    </r>
    <r>
      <rPr>
        <sz val="9"/>
        <color theme="1"/>
        <rFont val="Aptos Narrow"/>
        <family val="2"/>
      </rPr>
      <t xml:space="preserve"> Encuesta de Cultura Democrática realizada por la Dirección de Análisis de Pobreza, Desigualdad y Cultura Democrática.  Viceministerio de Análisis Económico y Social (Vaes)</t>
    </r>
  </si>
  <si>
    <r>
      <rPr>
        <b/>
        <sz val="9"/>
        <color theme="1"/>
        <rFont val="Aptos Narrow"/>
        <family val="2"/>
      </rPr>
      <t xml:space="preserve">Fuente: </t>
    </r>
    <r>
      <rPr>
        <sz val="9"/>
        <color theme="1"/>
        <rFont val="Aptos Narrow"/>
        <family val="2"/>
      </rPr>
      <t>Elaboración del Departamento de Desarrollo Sostenible (DGDES, MEPyD), con datos suministrados por el Departamento de Monitoreo (DGDES, MEPyD)</t>
    </r>
  </si>
  <si>
    <r>
      <rPr>
        <b/>
        <sz val="9"/>
        <color theme="1"/>
        <rFont val="Aptos Narrow"/>
        <family val="2"/>
      </rPr>
      <t>Fuente:</t>
    </r>
    <r>
      <rPr>
        <sz val="9"/>
        <color theme="1"/>
        <rFont val="Aptos Narrow"/>
        <family val="2"/>
      </rPr>
      <t xml:space="preserve"> Elaboración del Departamento de Desarrollo Sostenible (DGDES, MEPyD), con datos suministrados por el Departamento de Monitoreo (DGDES, MEPyD)</t>
    </r>
  </si>
  <si>
    <t>2.1 Porcentaje de población bajo la línea de pobreza extrema nacional, 
según zona de residencia</t>
  </si>
  <si>
    <t>2.4. Porcentaje de población por debajo de la línea de pobreza moderada nacional, según zona de residencia</t>
  </si>
  <si>
    <t>Eje  3</t>
  </si>
  <si>
    <t>Promisorio</t>
  </si>
  <si>
    <t>Moderado</t>
  </si>
  <si>
    <t>Gráfico 1</t>
  </si>
  <si>
    <t>Nivel de desempeño de indicadores, según Ejes, con respecto a la meta del 2025, periodo 2021-2023</t>
  </si>
  <si>
    <t>Índice</t>
  </si>
  <si>
    <r>
      <t xml:space="preserve">Gráfico 2. </t>
    </r>
    <r>
      <rPr>
        <sz val="10"/>
        <color theme="1"/>
        <rFont val="Aptos Narrow"/>
        <family val="2"/>
      </rPr>
      <t>Nivel de avance de los indicadores de la END 2030, 
al 2023 con respecto a la meta del 2025</t>
    </r>
  </si>
  <si>
    <r>
      <t xml:space="preserve">Gráfico 3. </t>
    </r>
    <r>
      <rPr>
        <sz val="10"/>
        <color theme="1"/>
        <rFont val="Aptos Narrow"/>
        <family val="2"/>
      </rPr>
      <t>Nivel de desempeño indicadores, según Ejes, al 2023 con respecto a la meta del 2025</t>
    </r>
  </si>
  <si>
    <t>Gráfico 2</t>
  </si>
  <si>
    <t>Gráfico 3</t>
  </si>
  <si>
    <t xml:space="preserve">Nivel de avance de los indicadores de la END 2030, al 2023 con respecto a la meta del 2025 </t>
  </si>
  <si>
    <t>Gráfico 4</t>
  </si>
  <si>
    <t>Gráfico 5</t>
  </si>
  <si>
    <t>Gráfico 6</t>
  </si>
  <si>
    <t>Gráfico 7</t>
  </si>
  <si>
    <t>Gráfico 8</t>
  </si>
  <si>
    <t>Gráfico 9</t>
  </si>
  <si>
    <t>Gráfico 10</t>
  </si>
  <si>
    <t>Gráfico 11</t>
  </si>
  <si>
    <t>Gráfico 12</t>
  </si>
  <si>
    <t>Gráfico 13</t>
  </si>
  <si>
    <t>Gráfico 14</t>
  </si>
  <si>
    <t>Gráfico 15</t>
  </si>
  <si>
    <t>Gráfico 16</t>
  </si>
  <si>
    <t>Gráfico 17</t>
  </si>
  <si>
    <t>Gráfico 18</t>
  </si>
  <si>
    <t>Gráfico 19</t>
  </si>
  <si>
    <t>Gráfico 20</t>
  </si>
  <si>
    <t>Gráfico 21</t>
  </si>
  <si>
    <t>Gráfico 22</t>
  </si>
  <si>
    <t>Gráfico 23</t>
  </si>
  <si>
    <t>Gráfico 24</t>
  </si>
  <si>
    <t>Gráfico 25</t>
  </si>
  <si>
    <t>Gráfico 26</t>
  </si>
  <si>
    <t>Gráfico 27</t>
  </si>
  <si>
    <t>Gráfico 28</t>
  </si>
  <si>
    <t>Gráfico 29</t>
  </si>
  <si>
    <t>Gráfico 30</t>
  </si>
  <si>
    <t>Gráfico 31</t>
  </si>
  <si>
    <t>Gráfico 32</t>
  </si>
  <si>
    <t>Gráfico 33</t>
  </si>
  <si>
    <t>Gráfico 34</t>
  </si>
  <si>
    <t>Gráfico 35</t>
  </si>
  <si>
    <t>Gráfico 36</t>
  </si>
  <si>
    <t>Gráfico 37</t>
  </si>
  <si>
    <t>Gráfico 38</t>
  </si>
  <si>
    <t>Gráfico 39</t>
  </si>
  <si>
    <t>Gráfico 40</t>
  </si>
  <si>
    <t>Gráfico 41</t>
  </si>
  <si>
    <t>Nivel de desempeño indicadores, según Ejes, al 2023 con respecto a la meta del 2025</t>
  </si>
  <si>
    <r>
      <t xml:space="preserve">Gráfico 4. </t>
    </r>
    <r>
      <rPr>
        <sz val="10"/>
        <color theme="1"/>
        <rFont val="Aptos Narrow"/>
        <family val="2"/>
      </rPr>
      <t>Nivel de desempeño de los indicadores del Eje 1 con respecto a la meta del 2025, 
periodo 2021-2023</t>
    </r>
  </si>
  <si>
    <r>
      <rPr>
        <b/>
        <sz val="10"/>
        <color theme="1"/>
        <rFont val="Aptos Narrow"/>
        <family val="2"/>
      </rPr>
      <t>Gráfico 1.</t>
    </r>
    <r>
      <rPr>
        <sz val="10"/>
        <color theme="1"/>
        <rFont val="Aptos Narrow"/>
        <family val="2"/>
      </rPr>
      <t xml:space="preserve">  Nivel de desempeño de indicadores, según Ejes, con respecto a la meta del 2025, 
periodo 2021-2023</t>
    </r>
  </si>
  <si>
    <t>Nivel de desempeño de los indicadores del Eje 1 con respecto a la meta del 2025, periodo 2021-2023</t>
  </si>
  <si>
    <t>Indicador 1.2. Índice de Percepción de la Corrupción (IPC)</t>
  </si>
  <si>
    <r>
      <t xml:space="preserve">Gráfico 6. </t>
    </r>
    <r>
      <rPr>
        <sz val="11"/>
        <color theme="1"/>
        <rFont val="Aptos Narrow"/>
        <family val="2"/>
      </rPr>
      <t>Indicador 1.5. Tasa de solución casos Sistema Judicial</t>
    </r>
  </si>
  <si>
    <r>
      <t xml:space="preserve">Gráfico 7. </t>
    </r>
    <r>
      <rPr>
        <sz val="11"/>
        <color theme="1"/>
        <rFont val="Aptos Narrow"/>
        <family val="2"/>
      </rPr>
      <t xml:space="preserve">Indicador 1.8. Tasa de homicidios (Por cien mil habitantes) </t>
    </r>
  </si>
  <si>
    <r>
      <t xml:space="preserve">Gráfico 8. </t>
    </r>
    <r>
      <rPr>
        <sz val="11"/>
        <color theme="1"/>
        <rFont val="Aptos Narrow"/>
        <family val="2"/>
      </rPr>
      <t>«¿Qué tanto confía en cada una de las siguientes instituciones del país?»</t>
    </r>
  </si>
  <si>
    <r>
      <t xml:space="preserve">Gráfico 9. </t>
    </r>
    <r>
      <rPr>
        <sz val="10"/>
        <color theme="1"/>
        <rFont val="Aptos Narrow"/>
        <family val="2"/>
      </rPr>
      <t>Nivel de desempeño de los indicadores del Eje 2 con respecto a la meta del 2025, 
periodo 2021-2023</t>
    </r>
  </si>
  <si>
    <t>Indicador 2.8. Tasa neta de cobertura educación nivel inicial 
(sin matrícula de 3 y 4 años en línea de base)</t>
  </si>
  <si>
    <t>Indicador 2.9. Tasa neta de cobertura educación nivel básica</t>
  </si>
  <si>
    <t>Zona de residencia</t>
  </si>
  <si>
    <t>Indicador 2.10. Tasa neta de cobertura educación nivel secundaria</t>
  </si>
  <si>
    <r>
      <rPr>
        <b/>
        <sz val="9"/>
        <color theme="1"/>
        <rFont val="Aptos Narrow"/>
        <family val="2"/>
      </rPr>
      <t xml:space="preserve">Fuente: </t>
    </r>
    <r>
      <rPr>
        <sz val="9"/>
        <color theme="1"/>
        <rFont val="Aptos Narrow"/>
        <family val="2"/>
      </rPr>
      <t>Elaborado por el Departamento de Desarrollo Sostenible con base en información suministrada por el Departamento de Monitoreo y Evaluación y levantada por el Departamento de Desarrollo Sostenible (DGDES, MEPyD)</t>
    </r>
  </si>
  <si>
    <r>
      <rPr>
        <b/>
        <sz val="9"/>
        <color theme="1"/>
        <rFont val="Aptos Narrow"/>
        <family val="2"/>
      </rPr>
      <t>Fuente:</t>
    </r>
    <r>
      <rPr>
        <sz val="9"/>
        <color theme="1"/>
        <rFont val="Aptos Narrow"/>
        <family val="2"/>
      </rPr>
      <t xml:space="preserve"> Elaborado por el Departamento de Desarrollo Sostenible (DGDES, MEPyD) 
con datos de los proyectos de inversión pública</t>
    </r>
  </si>
  <si>
    <r>
      <rPr>
        <b/>
        <sz val="9"/>
        <color theme="1"/>
        <rFont val="Aptos Narrow"/>
        <family val="2"/>
      </rPr>
      <t xml:space="preserve">Fuente: </t>
    </r>
    <r>
      <rPr>
        <sz val="9"/>
        <color theme="1"/>
        <rFont val="Aptos Narrow"/>
        <family val="2"/>
      </rPr>
      <t>Elaborado por el Departamento de Desarrollo Sostenible (DGDES, MEPyD) con datos del Banco Mundial</t>
    </r>
  </si>
  <si>
    <r>
      <t xml:space="preserve">Gráfico 34. </t>
    </r>
    <r>
      <rPr>
        <sz val="11"/>
        <color theme="1"/>
        <rFont val="Aptos Narrow"/>
        <family val="2"/>
      </rPr>
      <t>Indicador</t>
    </r>
    <r>
      <rPr>
        <b/>
        <sz val="11"/>
        <color theme="1"/>
        <rFont val="Aptos Narrow"/>
        <family val="2"/>
      </rPr>
      <t xml:space="preserve"> </t>
    </r>
    <r>
      <rPr>
        <sz val="11"/>
        <color theme="1"/>
        <rFont val="Aptos Narrow"/>
        <family val="2"/>
      </rPr>
      <t>3.28 Pérdidas en el sector eléctrico (cobro por facturación/monto facturado) (%)</t>
    </r>
  </si>
  <si>
    <r>
      <t xml:space="preserve">Gráfico 35. </t>
    </r>
    <r>
      <rPr>
        <sz val="10"/>
        <color theme="1"/>
        <rFont val="Aptos Narrow"/>
        <family val="2"/>
      </rPr>
      <t>Indicador</t>
    </r>
    <r>
      <rPr>
        <b/>
        <sz val="10"/>
        <color theme="1"/>
        <rFont val="Aptos Narrow"/>
        <family val="2"/>
      </rPr>
      <t xml:space="preserve"> </t>
    </r>
    <r>
      <rPr>
        <sz val="10"/>
        <color theme="1"/>
        <rFont val="Aptos Narrow"/>
        <family val="2"/>
      </rPr>
      <t>2.37 Tasa de desocupación ampliada de la población de 15 años y más</t>
    </r>
  </si>
  <si>
    <r>
      <t xml:space="preserve">Gráfico 5. </t>
    </r>
    <r>
      <rPr>
        <sz val="10"/>
        <color theme="1"/>
        <rFont val="Aptos Narrow"/>
        <family val="2"/>
      </rPr>
      <t>Indicador 1.2. Índice de Percepción de la Corrupción (IPC)</t>
    </r>
  </si>
  <si>
    <r>
      <t xml:space="preserve">Gráfico 10. </t>
    </r>
    <r>
      <rPr>
        <sz val="10"/>
        <color theme="1"/>
        <rFont val="Aptos Narrow"/>
        <family val="2"/>
      </rPr>
      <t>Porcentaje de estudiantes aprobados en Pruebas Nacionales, 2016 a 2023</t>
    </r>
  </si>
  <si>
    <r>
      <t xml:space="preserve">Gráfico 11. </t>
    </r>
    <r>
      <rPr>
        <sz val="10"/>
        <color theme="1"/>
        <rFont val="Aptos Narrow"/>
        <family val="2"/>
      </rPr>
      <t>Indicador 2.8. Tasa neta de cobertura educación nivel inicial 
(sin matrícula de 3 y 4 años en línea de base)</t>
    </r>
  </si>
  <si>
    <r>
      <t xml:space="preserve">Gráfico 12. </t>
    </r>
    <r>
      <rPr>
        <sz val="10"/>
        <color theme="1"/>
        <rFont val="Aptos Narrow"/>
        <family val="2"/>
      </rPr>
      <t>Indicador 2.9 Tasa neta de cobertura educación nivel básica</t>
    </r>
  </si>
  <si>
    <r>
      <t xml:space="preserve">Gráfico 13. </t>
    </r>
    <r>
      <rPr>
        <sz val="10"/>
        <color theme="1"/>
        <rFont val="Aptos Narrow"/>
        <family val="2"/>
      </rPr>
      <t xml:space="preserve">Indicador 2.10. Tasa neta de cobertura educación nivel secundaria    </t>
    </r>
  </si>
  <si>
    <r>
      <t xml:space="preserve">Gráfico 14. </t>
    </r>
    <r>
      <rPr>
        <sz val="10"/>
        <color theme="1"/>
        <rFont val="Aptos Narrow"/>
        <family val="2"/>
      </rPr>
      <t xml:space="preserve">Indicador 2.18. Número medio de años de escolaridad de la población de 25 a 39 años   </t>
    </r>
  </si>
  <si>
    <r>
      <rPr>
        <b/>
        <sz val="10"/>
        <color theme="1"/>
        <rFont val="Aptos Narrow"/>
        <family val="2"/>
      </rPr>
      <t>Gráfico 15.</t>
    </r>
    <r>
      <rPr>
        <sz val="10"/>
        <color theme="1"/>
        <rFont val="Aptos Narrow"/>
        <family val="2"/>
      </rPr>
      <t xml:space="preserve"> Líneas de acción registradas por instituciones compromisarias del sector público según estado de situación declarado</t>
    </r>
  </si>
  <si>
    <r>
      <rPr>
        <b/>
        <sz val="9"/>
        <color theme="1"/>
        <rFont val="Aptos Narrow"/>
        <family val="2"/>
      </rPr>
      <t>Fuente:</t>
    </r>
    <r>
      <rPr>
        <sz val="9"/>
        <color theme="1"/>
        <rFont val="Aptos Narrow"/>
        <family val="2"/>
      </rPr>
      <t xml:space="preserve"> Informaciones oficiales. Sistema de Seguimiento Pacto Educativo</t>
    </r>
  </si>
  <si>
    <r>
      <t xml:space="preserve">Gráfico 16. </t>
    </r>
    <r>
      <rPr>
        <sz val="10"/>
        <color theme="1"/>
        <rFont val="Aptos Narrow"/>
        <family val="2"/>
      </rPr>
      <t>Indicador 2.22. Tasa de mortalidad menores de 5 años</t>
    </r>
  </si>
  <si>
    <r>
      <t xml:space="preserve">Gráfico 17. </t>
    </r>
    <r>
      <rPr>
        <sz val="10"/>
        <color theme="1"/>
        <rFont val="Aptos Narrow"/>
        <family val="2"/>
      </rPr>
      <t>Indicador 2.23. Tasa de mortalidad materna (razón de mortalidad materna)</t>
    </r>
  </si>
  <si>
    <r>
      <t xml:space="preserve">Gráfico 18. </t>
    </r>
    <r>
      <rPr>
        <sz val="10"/>
        <color theme="1"/>
        <rFont val="Aptos Narrow"/>
        <family val="2"/>
      </rPr>
      <t>Indicador 2.33. Gasto público en salud como % del Producto Interno Bruto (PIB)</t>
    </r>
  </si>
  <si>
    <r>
      <t xml:space="preserve">Gráfico 19. </t>
    </r>
    <r>
      <rPr>
        <sz val="10"/>
        <color theme="1"/>
        <rFont val="Aptos Narrow"/>
        <family val="2"/>
      </rPr>
      <t>Indicador 2.40. Brecha de género en ingreso laboral</t>
    </r>
  </si>
  <si>
    <t>Indicador 1.5. Tasa de solución casos Sistema Judicial</t>
  </si>
  <si>
    <t xml:space="preserve">Indicador 1.8. Tasa de homicidios (Por cien mil habitantes) </t>
  </si>
  <si>
    <t>¿Qué tanto confía en cada una de las siguientes instituciones del país?</t>
  </si>
  <si>
    <t>Nivel de desempeño de los indicadores del Eje 2 con respecto a la meta del 2025, periodo 2021-2023</t>
  </si>
  <si>
    <t>Porcentaje de estudiantes aprobados en Pruebas Nacionales, 2016 a 2023</t>
  </si>
  <si>
    <t xml:space="preserve">Indicador 2.8. Tasa neta de cobertura educación nivel inicial </t>
  </si>
  <si>
    <t>Indicador 2.9 Tasa neta de cobertura educación nivel básica</t>
  </si>
  <si>
    <t xml:space="preserve">Indicador 2.10. Tasa neta de cobertura educación nivel secundaria    </t>
  </si>
  <si>
    <t xml:space="preserve">Indicador 2.18. Número medio de años de escolaridad de la población de 25 a 39 años   </t>
  </si>
  <si>
    <t>Indicador 2.22. Tasa de mortalidad menores de 5 años</t>
  </si>
  <si>
    <t>Indicador 2.23. Tasa de mortalidad materna (razón de mortalidad materna)</t>
  </si>
  <si>
    <t>Indicador 2.33. Gasto público en salud como % del Producto Interno Bruto (PIB)</t>
  </si>
  <si>
    <t>Indicador 2.40. Brecha de género en ingreso laboral</t>
  </si>
  <si>
    <t>Indicador 2.48. Porcentaje de jóvenes de 15 a 19 años que no estudian y están desempleados</t>
  </si>
  <si>
    <r>
      <t xml:space="preserve">Gráfico 21. </t>
    </r>
    <r>
      <rPr>
        <sz val="10"/>
        <color theme="1"/>
        <rFont val="Aptos Narrow"/>
        <family val="2"/>
      </rPr>
      <t>Indicador 2.1. Porcentaje de población bajo la línea de pobreza extrema nacional</t>
    </r>
  </si>
  <si>
    <t>Indicador 2.1. Porcentaje de población bajo la línea de pobreza extrema nacional</t>
  </si>
  <si>
    <r>
      <t xml:space="preserve">Gráfico 22. </t>
    </r>
    <r>
      <rPr>
        <sz val="10"/>
        <color theme="1"/>
        <rFont val="Aptos Narrow"/>
        <family val="2"/>
      </rPr>
      <t>Indicador 2.4. Porcentaje de población por debajo de la línea de 
pobreza moderada nacional</t>
    </r>
  </si>
  <si>
    <r>
      <t xml:space="preserve">Gráfico 23. </t>
    </r>
    <r>
      <rPr>
        <sz val="10"/>
        <color theme="1"/>
        <rFont val="Aptos Narrow"/>
        <family val="2"/>
      </rPr>
      <t>Indicador 2.1. Porcentaje de población bajo la línea de pobreza extrema nacional, según zona de residencia</t>
    </r>
  </si>
  <si>
    <t>Indicador 2.4. Porcentaje de población por debajo de la línea de pobreza moderada nacional</t>
  </si>
  <si>
    <t>Indicador 2.1. Porcentaje de población bajo la línea de pobreza extrema nacional, según zona de residencia</t>
  </si>
  <si>
    <r>
      <t xml:space="preserve">Gráfico 24. </t>
    </r>
    <r>
      <rPr>
        <sz val="10"/>
        <color theme="1"/>
        <rFont val="Aptos Narrow"/>
        <family val="2"/>
      </rPr>
      <t>Indicador 2.4. Porcentaje de población por debajo de la línea de pobreza moderada nacional, según zona de residencia</t>
    </r>
  </si>
  <si>
    <t>Indicador 2.4. Porcentaje de población por debajo de la línea de pobreza moderada nacional, según zona de residencia</t>
  </si>
  <si>
    <t>Estrategia Nacional de Desarrollo</t>
  </si>
  <si>
    <r>
      <t xml:space="preserve">Gráfico 20. </t>
    </r>
    <r>
      <rPr>
        <sz val="10"/>
        <color theme="1"/>
        <rFont val="Aptos Narrow"/>
        <family val="2"/>
      </rPr>
      <t>Indicador 2.48. Porcentaje de jóvenes de 15 a 19 años que no estudian y están desempleados</t>
    </r>
  </si>
  <si>
    <r>
      <t xml:space="preserve">Gráfico 25. </t>
    </r>
    <r>
      <rPr>
        <sz val="10"/>
        <color theme="1"/>
        <rFont val="Aptos Narrow"/>
        <family val="2"/>
      </rPr>
      <t>Indicador 2.8. Tasa neta de cobertura educación nivel inicial (sin matrícula de 3 y 4 años en línea de base), por zona de residencia</t>
    </r>
  </si>
  <si>
    <t>Indicador 2.8. Tasa neta de cobertura educación nivel inicial (sin matrícula de 3 y 4 años en línea de base)</t>
  </si>
  <si>
    <t>Indicador 2.9. Tasa neta de cobertura educación nivel básica, por zona de residencia</t>
  </si>
  <si>
    <r>
      <t xml:space="preserve">Gráfico 27. </t>
    </r>
    <r>
      <rPr>
        <sz val="10"/>
        <color theme="1"/>
        <rFont val="Aptos Narrow"/>
        <family val="2"/>
      </rPr>
      <t>Indicador 2.10. Tasa neta de cobertura educación nivel secundaria, 
por zona de residencia</t>
    </r>
  </si>
  <si>
    <r>
      <t xml:space="preserve">Gráfico 26. </t>
    </r>
    <r>
      <rPr>
        <sz val="10"/>
        <color theme="1"/>
        <rFont val="Aptos Narrow"/>
        <family val="2"/>
      </rPr>
      <t>Indicador 2.9. Tasa neta de cobertura educación nivel básica, 
por zona de residencia</t>
    </r>
  </si>
  <si>
    <t>Indicador 2.10. Tasa neta de cobertura educación nivel secundaria, por zona de residencia</t>
  </si>
  <si>
    <t>Número medio de años de escolaridad, por zona de residencia y Tasa de alfabetismo</t>
  </si>
  <si>
    <r>
      <t xml:space="preserve">Gráfico 28. </t>
    </r>
    <r>
      <rPr>
        <sz val="10"/>
        <color theme="1"/>
        <rFont val="Aptos Narrow"/>
        <family val="2"/>
      </rPr>
      <t>Número medio de años de escolaridad, por zona de residencia y Tasa de alfabetismo</t>
    </r>
  </si>
  <si>
    <r>
      <t xml:space="preserve">Gráfico 29. </t>
    </r>
    <r>
      <rPr>
        <sz val="10"/>
        <rFont val="Aptos Narrow"/>
        <family val="2"/>
      </rPr>
      <t>Inversión Pública a nivel territorial</t>
    </r>
  </si>
  <si>
    <t>Inversión Pública a nivel territorial</t>
  </si>
  <si>
    <t>Indicador 2.34. Porcentaje de la población con acceso a servicios sanitarios mejorados (%)</t>
  </si>
  <si>
    <r>
      <t xml:space="preserve">Gráfico 30. </t>
    </r>
    <r>
      <rPr>
        <sz val="10"/>
        <rFont val="Aptos Narrow"/>
        <family val="2"/>
      </rPr>
      <t>Indicador 2.34. Porcentaje de la población con acceso a servicios sanitarios mejorados (%)</t>
    </r>
  </si>
  <si>
    <r>
      <t xml:space="preserve">Gráfico 31. </t>
    </r>
    <r>
      <rPr>
        <sz val="10"/>
        <rFont val="Aptos Narrow"/>
        <family val="2"/>
      </rPr>
      <t>Indicador 2.35. Porcentaje de la población con acceso a agua de la red pública dentro o 
fuera de la vivienda</t>
    </r>
  </si>
  <si>
    <r>
      <t xml:space="preserve">Gráfico 32. </t>
    </r>
    <r>
      <rPr>
        <sz val="10"/>
        <color theme="1"/>
        <rFont val="Aptos Narrow"/>
        <family val="2"/>
      </rPr>
      <t>Nivel de desempeño de los indicadores del Eje 3 con respecto a la meta del 2025, 
periodo 2021-2023</t>
    </r>
  </si>
  <si>
    <t>Nivel de desempeño de los indicadores del Eje 3 con respecto a la meta del 2025, periodo 2021-2023</t>
  </si>
  <si>
    <t>Indicador 2.35. Porcentaje de la población con acceso a agua de la red pública dentro o  fuera de la vivienda</t>
  </si>
  <si>
    <r>
      <t xml:space="preserve">Gráfico 33. </t>
    </r>
    <r>
      <rPr>
        <sz val="10"/>
        <color theme="1"/>
        <rFont val="Aptos Narrow"/>
        <family val="2"/>
      </rPr>
      <t>Indicador</t>
    </r>
    <r>
      <rPr>
        <b/>
        <sz val="10"/>
        <color theme="1"/>
        <rFont val="Aptos Narrow"/>
        <family val="2"/>
      </rPr>
      <t xml:space="preserve"> </t>
    </r>
    <r>
      <rPr>
        <sz val="10"/>
        <color theme="1"/>
        <rFont val="Aptos Narrow"/>
        <family val="2"/>
      </rPr>
      <t>3.26 Ingreso Nacional Bruto per cápita basado en el método Atlas (mínimo deseable en dólares corrientes internacionales)</t>
    </r>
  </si>
  <si>
    <r>
      <t xml:space="preserve">Gráfico 36. </t>
    </r>
    <r>
      <rPr>
        <sz val="10"/>
        <color theme="1"/>
        <rFont val="Aptos Narrow"/>
        <family val="2"/>
      </rPr>
      <t>Indicador</t>
    </r>
    <r>
      <rPr>
        <b/>
        <sz val="10"/>
        <color theme="1"/>
        <rFont val="Aptos Narrow"/>
        <family val="2"/>
      </rPr>
      <t xml:space="preserve"> </t>
    </r>
    <r>
      <rPr>
        <sz val="10"/>
        <color theme="1"/>
        <rFont val="Aptos Narrow"/>
        <family val="2"/>
      </rPr>
      <t>2.39 Porcentaje de población ocupada en el sector formal</t>
    </r>
  </si>
  <si>
    <r>
      <rPr>
        <b/>
        <sz val="9"/>
        <color theme="1"/>
        <rFont val="Aptos Narrow"/>
        <family val="2"/>
      </rPr>
      <t xml:space="preserve">Fuente: </t>
    </r>
    <r>
      <rPr>
        <sz val="9"/>
        <color theme="1"/>
        <rFont val="Aptos Narrow"/>
        <family val="2"/>
      </rPr>
      <t>Elaborado por el Departamento de Desarrollo Sostenible (DGDES, MEPyD) con datos de la Unión Internacional de las Telecomunicaciones (ITU, por sus siglas en inglés) y datos suministrados por el Departamento de Monitoreo y Evaluación (DGDES, MEPyD)</t>
    </r>
  </si>
  <si>
    <r>
      <t xml:space="preserve">Gráfico 38. </t>
    </r>
    <r>
      <rPr>
        <sz val="10"/>
        <color theme="1"/>
        <rFont val="Aptos Narrow"/>
        <family val="2"/>
      </rPr>
      <t>Indicador</t>
    </r>
    <r>
      <rPr>
        <b/>
        <sz val="10"/>
        <color theme="1"/>
        <rFont val="Aptos Narrow"/>
        <family val="2"/>
      </rPr>
      <t xml:space="preserve"> </t>
    </r>
    <r>
      <rPr>
        <sz val="10"/>
        <color theme="1"/>
        <rFont val="Aptos Narrow"/>
        <family val="2"/>
      </rPr>
      <t>3.13 Usuario de internet</t>
    </r>
  </si>
  <si>
    <r>
      <t xml:space="preserve">Gráfico 37. </t>
    </r>
    <r>
      <rPr>
        <sz val="10"/>
        <color theme="1"/>
        <rFont val="Aptos Narrow"/>
        <family val="2"/>
      </rPr>
      <t>Indicador</t>
    </r>
    <r>
      <rPr>
        <b/>
        <sz val="10"/>
        <color theme="1"/>
        <rFont val="Aptos Narrow"/>
        <family val="2"/>
      </rPr>
      <t xml:space="preserve"> </t>
    </r>
    <r>
      <rPr>
        <sz val="10"/>
        <color theme="1"/>
        <rFont val="Aptos Narrow"/>
        <family val="2"/>
      </rPr>
      <t>3.10 Tasa neta de matricula nivel superior (población 18-24 años) (%)</t>
    </r>
  </si>
  <si>
    <t>Participación % exportaciones dominicanas en exportaciones mundiales de bienes, de manufacturas y 
productos agropecuarios</t>
  </si>
  <si>
    <r>
      <t xml:space="preserve">Gráfico 39. </t>
    </r>
    <r>
      <rPr>
        <sz val="10"/>
        <color theme="1"/>
        <rFont val="Aptos Narrow"/>
        <family val="2"/>
      </rPr>
      <t>Participación porcentual de las exportaciones dominicanas en las exportaciones mundiales de bienes, manufacturas y productos agropecuarios</t>
    </r>
  </si>
  <si>
    <t>3.21. Exportaciones per cápita</t>
  </si>
  <si>
    <r>
      <rPr>
        <b/>
        <sz val="9"/>
        <color theme="1"/>
        <rFont val="Aptos Narrow"/>
        <family val="2"/>
      </rPr>
      <t xml:space="preserve">Fuente: </t>
    </r>
    <r>
      <rPr>
        <sz val="9"/>
        <color theme="1"/>
        <rFont val="Aptos Narrow"/>
        <family val="2"/>
      </rPr>
      <t>Elaborado por el Departamento de Desarrollo Sostenible (DGDES, MEPyD) con datos del Banco Central de la República Dominicana (BCRD) y datos suministrados por el Departamento de Monitoreo y Evaluación (DGDES, MEPyD)</t>
    </r>
  </si>
  <si>
    <r>
      <t xml:space="preserve">Gráfico 40. </t>
    </r>
    <r>
      <rPr>
        <sz val="10"/>
        <color theme="1"/>
        <rFont val="Aptos Narrow"/>
        <family val="2"/>
      </rPr>
      <t>Indicador 3.21. Exportaciones per cápita</t>
    </r>
  </si>
  <si>
    <r>
      <rPr>
        <b/>
        <sz val="9"/>
        <color theme="1"/>
        <rFont val="Aptos Narrow"/>
        <family val="2"/>
      </rPr>
      <t>Fuente:</t>
    </r>
    <r>
      <rPr>
        <sz val="9"/>
        <color theme="1"/>
        <rFont val="Aptos Narrow"/>
        <family val="2"/>
      </rPr>
      <t xml:space="preserve"> Elaborado por el Departamento de Desarrollo Sostenible (DGDES, MEPyD) con datos del Banco Central de la República Dominicana (BCRD) y datos suministrados por el Departamento de Monitoreo y Evaluación (DGDES, MEPyD)</t>
    </r>
  </si>
  <si>
    <t>Indicador 3.26 Ingreso Nacional Bruto per cápita basado en el método Atlas (mínimo deseable en dólares corrientes internacionales)</t>
  </si>
  <si>
    <t>Indicador 3.28 Pérdidas en el sector eléctrico (cobro por facturación/monto facturado) (%)</t>
  </si>
  <si>
    <t>Indicador 2.37 Tasa de desocupación ampliada de la población de 15 años y más</t>
  </si>
  <si>
    <t>Indicador 2.39 Porcentaje de población ocupada en el sector formal</t>
  </si>
  <si>
    <r>
      <t xml:space="preserve">Gráfico 41. </t>
    </r>
    <r>
      <rPr>
        <sz val="10"/>
        <color theme="1"/>
        <rFont val="Aptos Narrow"/>
        <family val="2"/>
      </rPr>
      <t>Nivel de desempeño de los indicadores del Eje 4 con respecto a la meta del 2025, 
periodo 2021-2023</t>
    </r>
  </si>
  <si>
    <t>Nivel de desempeño de los indicadores del Eje 4 con respecto a la meta del 2025, periodo 2021-2023</t>
  </si>
  <si>
    <t>Indicador 3.10 Tasa neta de matrícula nivel superior (población 18-24 años) (%)</t>
  </si>
  <si>
    <t>Indicador 3.13 Usuario de internet</t>
  </si>
  <si>
    <t>Participación porcentual de las exportaciones dominicanas en las exportaciones mundiales de bienes, manufacturas y productos agropecuarios</t>
  </si>
  <si>
    <t>Indicador 3.21. Exportaciones per cápita</t>
  </si>
  <si>
    <t>Índice de gráficos</t>
  </si>
  <si>
    <t>Duodécimo Informe Anual de Avance en la Implementación 
de la END 2030</t>
  </si>
  <si>
    <t>Índice de tablas</t>
  </si>
  <si>
    <t>Panorama general nivel de avance de Eje 3: Economía Sostenible, Integradora y Competitiva</t>
  </si>
  <si>
    <t>Panorama general nivel de avance de Eje 2: Una sociedad con igualdad de derechos y oportunidades</t>
  </si>
  <si>
    <t>Estado de avance de los compromisos del Pacto Eléctrico del Consejo Económico y Social</t>
  </si>
  <si>
    <t>Panorama general nivel de avance de Eje 4: Una Sociedad de Producción y Consumo Ambientalmente Sostenible que Adapta al Cambio Climático</t>
  </si>
  <si>
    <t>Tabla 5. Panorama general nivel de avance de Eje 4: Una Sociedad de Producción y Consumo Ambientalmente Sostenible que Adapta al 
Cambio Climático</t>
  </si>
  <si>
    <t>Índice de anexos</t>
  </si>
  <si>
    <t>Eje 2. Sociedad con Igualdad de Derechos y Oportunidades</t>
  </si>
  <si>
    <t>OG.2.1: Educación de calidad para todos y todas</t>
  </si>
  <si>
    <t>2.10a Tasa neta de matricula nivel medio ajustada con el nivel superior</t>
  </si>
  <si>
    <t>OG.2.2 Salud y seguridad social integral</t>
  </si>
  <si>
    <t>OG.2.3 Igualdad de derechos y oportunidades</t>
  </si>
  <si>
    <t>OG.2.4 Cohesión territorial</t>
  </si>
  <si>
    <t>OG.2.5 Vivienda digna en entornos saludables</t>
  </si>
  <si>
    <t>OG 2.6: Cultura e identidad nacional en un mundo global</t>
  </si>
  <si>
    <t>OG.2.7 Cultura e identidad nacional en un mundo global</t>
  </si>
  <si>
    <t>Anexo I</t>
  </si>
  <si>
    <t>Anexo II</t>
  </si>
  <si>
    <t>Anexo III</t>
  </si>
  <si>
    <t>Anexo III-A</t>
  </si>
  <si>
    <t>Anexo III-B</t>
  </si>
  <si>
    <t>Anexo III-C</t>
  </si>
  <si>
    <t>Anexo IV</t>
  </si>
  <si>
    <t>Anexo V</t>
  </si>
  <si>
    <t>Anexo VI</t>
  </si>
  <si>
    <t>Anexo V-A</t>
  </si>
  <si>
    <t>Proyección de indicadores de la END 2030</t>
  </si>
  <si>
    <t>Compromisos del Estado establecidos en la END: avances y agenda pendiente</t>
  </si>
  <si>
    <t>Proyectos de inversión pública e iniciativas de cooperación internacional al 2022</t>
  </si>
  <si>
    <t>Principales proyectos de inversión por Eje, Objetivo general y Objetivo especifico según costo del proyecto y ejecución 2023</t>
  </si>
  <si>
    <t>Inversión pública por Ejes de la END según regiones de planificación y área de influencia 2023. En millones RD$</t>
  </si>
  <si>
    <t>Iniciativas de cooperación internacional vigentes por Ejes y Objetivos generales de la END y desglose de la estimación de recursos movilizados para su financiamiento 2023. En millones RD$</t>
  </si>
  <si>
    <t>Indicadores del Plan Nacional Plunianual del Sector Público 2020-2024</t>
  </si>
  <si>
    <t>Nivel de cumplimiento de la producción pública, 2020-2023</t>
  </si>
  <si>
    <t>Producción pública, 2020-2023</t>
  </si>
  <si>
    <t>Vinculación de las actividades institucionales al 2023 con las líneas de acción de la END según políticas transversales</t>
  </si>
  <si>
    <r>
      <rPr>
        <b/>
        <sz val="9"/>
        <color theme="1"/>
        <rFont val="Aptos Narrow"/>
        <family val="2"/>
      </rPr>
      <t xml:space="preserve">Fuente: </t>
    </r>
    <r>
      <rPr>
        <sz val="9"/>
        <color theme="1"/>
        <rFont val="Aptos Narrow"/>
        <family val="2"/>
      </rPr>
      <t>Tablero de monitoreo del Plan Nacional Plurianual del Sector Público (PNPSP) 2020-2024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</si>
</sst>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43" formatCode="_(* #,##0.00_);_(* \(#,##0.00\);_(* &quot;-&quot;??_);_(@_)"/>
    <numFmt numFmtId="164" formatCode="0.0"/>
    <numFmt numFmtId="165" formatCode="0.000"/>
    <numFmt numFmtId="166" formatCode="0.0%"/>
    <numFmt numFmtId="167" formatCode="#,##0.0"/>
    <numFmt numFmtId="168" formatCode="0.0000"/>
    <numFmt numFmtId="169" formatCode="_(* #,##0.0_);_(* \(#,##0.0\);_(* &quot;-&quot;??_);_(@_)"/>
    <numFmt numFmtId="170" formatCode="#,##0.000"/>
    <numFmt numFmtId="171" formatCode="\★\(#\)"/>
    <numFmt numFmtId="172" formatCode="\↔\ \(#\)"/>
    <numFmt numFmtId="173" formatCode="\↑\ \(#\)"/>
    <numFmt numFmtId="174" formatCode="\★\ \(#\)"/>
    <numFmt numFmtId="175" formatCode="\↓\ \(#\)"/>
    <numFmt numFmtId="176" formatCode="[$-10409]#,##0.00;\-#,##0.00"/>
    <numFmt numFmtId="177" formatCode="&quot;RD&quot;&quot;$&quot;\ 0.0\ &quot;Millones&quot;"/>
  </numFmts>
  <fonts count="78" x14ac:knownFonts="1">
    <font>
      <sz val="11"/>
      <color theme="1"/>
      <name val="Calibri"/>
      <family val="2"/>
      <scheme val="minor"/>
    </font>
    <font>
      <sz val="11"/>
      <color theme="1"/>
      <name val="Calibri"/>
      <family val="2"/>
      <scheme val="minor"/>
    </font>
    <font>
      <sz val="10"/>
      <color rgb="FF000000"/>
      <name val="Times New Roman"/>
      <family val="1"/>
    </font>
    <font>
      <b/>
      <sz val="10"/>
      <color theme="1"/>
      <name val="Aptos Narrow"/>
      <family val="2"/>
    </font>
    <font>
      <sz val="10"/>
      <color theme="1"/>
      <name val="Aptos Narrow"/>
      <family val="2"/>
    </font>
    <font>
      <sz val="10"/>
      <name val="Aptos Narrow"/>
      <family val="2"/>
    </font>
    <font>
      <b/>
      <sz val="10"/>
      <color theme="0"/>
      <name val="Aptos Narrow"/>
      <family val="2"/>
    </font>
    <font>
      <b/>
      <sz val="10"/>
      <color rgb="FFFFFFFF"/>
      <name val="Aptos Narrow"/>
      <family val="2"/>
    </font>
    <font>
      <b/>
      <sz val="10"/>
      <color rgb="FFFF0000"/>
      <name val="Aptos Narrow"/>
      <family val="2"/>
    </font>
    <font>
      <b/>
      <sz val="10"/>
      <name val="Aptos Narrow"/>
      <family val="2"/>
    </font>
    <font>
      <b/>
      <sz val="10"/>
      <color rgb="FF00B050"/>
      <name val="Aptos Narrow"/>
      <family val="2"/>
    </font>
    <font>
      <sz val="11"/>
      <color theme="1"/>
      <name val="Aptos Narrow"/>
      <family val="2"/>
    </font>
    <font>
      <sz val="16"/>
      <color rgb="FF3C8A8C"/>
      <name val="Aptos Narrow"/>
      <family val="2"/>
    </font>
    <font>
      <b/>
      <sz val="16"/>
      <color rgb="FFEDB034"/>
      <name val="Aptos Narrow"/>
      <family val="2"/>
    </font>
    <font>
      <b/>
      <sz val="16"/>
      <color rgb="FFFF0000"/>
      <name val="Aptos Narrow"/>
      <family val="2"/>
    </font>
    <font>
      <b/>
      <sz val="16"/>
      <color rgb="FFAE924F"/>
      <name val="Aptos Narrow"/>
      <family val="2"/>
    </font>
    <font>
      <sz val="14"/>
      <color rgb="FF3C8A8C"/>
      <name val="Aptos Narrow"/>
      <family val="2"/>
    </font>
    <font>
      <b/>
      <sz val="12"/>
      <color rgb="FF002060"/>
      <name val="Aptos Narrow"/>
      <family val="2"/>
    </font>
    <font>
      <sz val="8"/>
      <color theme="1"/>
      <name val="Aptos Narrow"/>
      <family val="2"/>
    </font>
    <font>
      <b/>
      <sz val="9"/>
      <color theme="0"/>
      <name val="Aptos Narrow"/>
      <family val="2"/>
    </font>
    <font>
      <b/>
      <sz val="8"/>
      <color theme="0"/>
      <name val="Aptos Narrow"/>
      <family val="2"/>
    </font>
    <font>
      <b/>
      <sz val="11"/>
      <color theme="1"/>
      <name val="Aptos Narrow"/>
      <family val="2"/>
    </font>
    <font>
      <sz val="9"/>
      <color theme="1"/>
      <name val="Aptos Narrow"/>
      <family val="2"/>
    </font>
    <font>
      <b/>
      <sz val="16"/>
      <color rgb="FFE43430"/>
      <name val="Aptos Narrow"/>
      <family val="2"/>
    </font>
    <font>
      <sz val="9"/>
      <color rgb="FF1F4E78"/>
      <name val="Aptos Narrow"/>
      <family val="2"/>
    </font>
    <font>
      <b/>
      <sz val="9"/>
      <name val="Aptos Narrow"/>
      <family val="2"/>
    </font>
    <font>
      <b/>
      <sz val="16"/>
      <color theme="0"/>
      <name val="Aptos Narrow"/>
      <family val="2"/>
    </font>
    <font>
      <b/>
      <sz val="16"/>
      <color rgb="FF009242"/>
      <name val="Aptos Narrow"/>
      <family val="2"/>
    </font>
    <font>
      <b/>
      <sz val="16"/>
      <color rgb="FFBBA469"/>
      <name val="Aptos Narrow"/>
      <family val="2"/>
    </font>
    <font>
      <b/>
      <sz val="9"/>
      <color rgb="FF1F4E78"/>
      <name val="Aptos Narrow"/>
      <family val="2"/>
    </font>
    <font>
      <b/>
      <sz val="10"/>
      <color rgb="FF002060"/>
      <name val="Aptos Narrow"/>
      <family val="2"/>
    </font>
    <font>
      <b/>
      <sz val="11"/>
      <color rgb="FFFFFFFF"/>
      <name val="Aptos Narrow"/>
      <family val="2"/>
    </font>
    <font>
      <sz val="11"/>
      <color rgb="FF000000"/>
      <name val="Aptos Narrow"/>
      <family val="2"/>
    </font>
    <font>
      <b/>
      <sz val="9"/>
      <color theme="1"/>
      <name val="Aptos Narrow"/>
      <family val="2"/>
    </font>
    <font>
      <sz val="8"/>
      <name val="Calibri"/>
      <family val="2"/>
      <scheme val="minor"/>
    </font>
    <font>
      <b/>
      <sz val="10"/>
      <color rgb="FF000000"/>
      <name val="Aptos Narrow"/>
      <family val="2"/>
    </font>
    <font>
      <sz val="10"/>
      <color rgb="FF000000"/>
      <name val="Aptos Narrow"/>
      <family val="2"/>
    </font>
    <font>
      <sz val="10"/>
      <color rgb="FF161412"/>
      <name val="Aptos Narrow"/>
      <family val="2"/>
    </font>
    <font>
      <b/>
      <sz val="10"/>
      <color rgb="FF161412"/>
      <name val="Aptos Narrow"/>
      <family val="2"/>
    </font>
    <font>
      <sz val="10"/>
      <color rgb="FF2A2A2A"/>
      <name val="Aptos Narrow"/>
      <family val="2"/>
    </font>
    <font>
      <vertAlign val="superscript"/>
      <sz val="10"/>
      <color theme="1"/>
      <name val="Aptos Narrow"/>
      <family val="2"/>
    </font>
    <font>
      <b/>
      <sz val="12"/>
      <color theme="0"/>
      <name val="Aptos Narrow"/>
      <family val="2"/>
    </font>
    <font>
      <b/>
      <sz val="12"/>
      <color theme="1"/>
      <name val="Aptos Narrow"/>
      <family val="2"/>
    </font>
    <font>
      <sz val="12"/>
      <name val="Aptos Narrow"/>
      <family val="2"/>
    </font>
    <font>
      <sz val="12"/>
      <color theme="1"/>
      <name val="Aptos Narrow"/>
      <family val="2"/>
    </font>
    <font>
      <sz val="12"/>
      <color rgb="FF000000"/>
      <name val="Aptos Narrow"/>
      <family val="2"/>
    </font>
    <font>
      <b/>
      <sz val="12"/>
      <name val="Aptos Narrow"/>
      <family val="2"/>
    </font>
    <font>
      <sz val="12"/>
      <color rgb="FFFF0000"/>
      <name val="Aptos Narrow"/>
      <family val="2"/>
    </font>
    <font>
      <b/>
      <sz val="11"/>
      <color theme="0"/>
      <name val="Aptos Narrow"/>
      <family val="2"/>
    </font>
    <font>
      <b/>
      <sz val="11"/>
      <name val="Aptos Narrow"/>
      <family val="2"/>
    </font>
    <font>
      <sz val="11"/>
      <name val="Aptos Narrow"/>
      <family val="2"/>
    </font>
    <font>
      <b/>
      <sz val="16"/>
      <color theme="1"/>
      <name val="Aptos Narrow"/>
      <family val="2"/>
    </font>
    <font>
      <sz val="8"/>
      <name val="Aptos Narrow"/>
      <family val="2"/>
    </font>
    <font>
      <b/>
      <sz val="11"/>
      <color theme="1"/>
      <name val="Aptos Narrow"/>
      <family val="2"/>
    </font>
    <font>
      <b/>
      <sz val="10"/>
      <color rgb="FFB89440"/>
      <name val="Aptos Narrow"/>
      <family val="2"/>
    </font>
    <font>
      <sz val="12"/>
      <color rgb="FF1F4E78"/>
      <name val="Aptos Narrow"/>
      <family val="2"/>
    </font>
    <font>
      <b/>
      <sz val="12"/>
      <color rgb="FF1F4E78"/>
      <name val="Aptos Narrow"/>
      <family val="2"/>
    </font>
    <font>
      <sz val="9"/>
      <name val="Aptos Narrow"/>
      <family val="2"/>
    </font>
    <font>
      <sz val="10"/>
      <color theme="0"/>
      <name val="Aptos Narrow"/>
      <family val="2"/>
    </font>
    <font>
      <b/>
      <sz val="10"/>
      <name val="Calibri"/>
      <family val="2"/>
    </font>
    <font>
      <b/>
      <sz val="10"/>
      <color theme="0"/>
      <name val="Calibri"/>
      <family val="2"/>
      <scheme val="minor"/>
    </font>
    <font>
      <b/>
      <sz val="9"/>
      <color rgb="FF002060"/>
      <name val="Aptos Narrow"/>
      <family val="2"/>
    </font>
    <font>
      <sz val="10"/>
      <color rgb="FF342E49"/>
      <name val="Aptos Narrow"/>
      <family val="2"/>
    </font>
    <font>
      <u/>
      <sz val="11"/>
      <color theme="10"/>
      <name val="Calibri"/>
      <family val="2"/>
      <scheme val="minor"/>
    </font>
    <font>
      <sz val="11"/>
      <color theme="0"/>
      <name val="Aptos Narrow"/>
      <family val="2"/>
    </font>
    <font>
      <b/>
      <sz val="11"/>
      <color rgb="FF002060"/>
      <name val="Aptos Narrow"/>
      <family val="2"/>
    </font>
    <font>
      <sz val="10"/>
      <color theme="1"/>
      <name val="Calibri"/>
      <family val="2"/>
      <scheme val="minor"/>
    </font>
    <font>
      <sz val="11"/>
      <color theme="1"/>
      <name val="Aptos"/>
      <family val="2"/>
    </font>
    <font>
      <sz val="11"/>
      <color rgb="FF002060"/>
      <name val="Aptos Narrow"/>
      <family val="2"/>
    </font>
    <font>
      <sz val="10"/>
      <color theme="1"/>
      <name val="Aptos"/>
      <family val="2"/>
    </font>
    <font>
      <b/>
      <u/>
      <sz val="10"/>
      <color rgb="FF193E6E"/>
      <name val="Aptos"/>
      <family val="2"/>
    </font>
    <font>
      <b/>
      <sz val="12"/>
      <color rgb="FF002060"/>
      <name val="Aptos"/>
      <family val="2"/>
    </font>
    <font>
      <sz val="10"/>
      <color rgb="FF002060"/>
      <name val="Aptos"/>
      <family val="2"/>
    </font>
    <font>
      <sz val="11"/>
      <color rgb="FF002060"/>
      <name val="Aptos"/>
      <family val="2"/>
    </font>
    <font>
      <b/>
      <u/>
      <sz val="10"/>
      <color rgb="FF002060"/>
      <name val="Aptos"/>
      <family val="2"/>
    </font>
    <font>
      <u/>
      <sz val="9"/>
      <color rgb="FF002060"/>
      <name val="Aptos"/>
      <family val="2"/>
    </font>
    <font>
      <b/>
      <sz val="11"/>
      <color theme="0"/>
      <name val="Aptos"/>
      <family val="2"/>
    </font>
    <font>
      <b/>
      <sz val="12"/>
      <color rgb="FFEC1C24"/>
      <name val="Aptos"/>
      <family val="2"/>
    </font>
  </fonts>
  <fills count="2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4"/>
        <bgColor indexed="64"/>
      </patternFill>
    </fill>
    <fill>
      <patternFill patternType="solid">
        <fgColor theme="8"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rgb="FFEDF1F9"/>
        <bgColor indexed="64"/>
      </patternFill>
    </fill>
    <fill>
      <patternFill patternType="solid">
        <fgColor theme="8"/>
        <bgColor indexed="64"/>
      </patternFill>
    </fill>
    <fill>
      <patternFill patternType="solid">
        <fgColor rgb="FF01898A"/>
        <bgColor indexed="64"/>
      </patternFill>
    </fill>
    <fill>
      <patternFill patternType="solid">
        <fgColor rgb="FF00AFB0"/>
        <bgColor indexed="64"/>
      </patternFill>
    </fill>
    <fill>
      <patternFill patternType="solid">
        <fgColor rgb="FFF3AD21"/>
        <bgColor indexed="64"/>
      </patternFill>
    </fill>
    <fill>
      <patternFill patternType="solid">
        <fgColor rgb="FFB89440"/>
        <bgColor indexed="64"/>
      </patternFill>
    </fill>
    <fill>
      <patternFill patternType="solid">
        <fgColor rgb="FFEC1C24"/>
        <bgColor indexed="64"/>
      </patternFill>
    </fill>
    <fill>
      <patternFill patternType="solid">
        <fgColor rgb="FF003C6C"/>
        <bgColor indexed="64"/>
      </patternFill>
    </fill>
    <fill>
      <patternFill patternType="solid">
        <fgColor rgb="FF193E6E"/>
        <bgColor indexed="64"/>
      </patternFill>
    </fill>
    <fill>
      <patternFill patternType="solid">
        <fgColor theme="8" tint="0.39997558519241921"/>
        <bgColor indexed="64"/>
      </patternFill>
    </fill>
    <fill>
      <patternFill patternType="solid">
        <fgColor theme="3" tint="0.499984740745262"/>
        <bgColor indexed="64"/>
      </patternFill>
    </fill>
    <fill>
      <patternFill patternType="solid">
        <fgColor rgb="FFEC241C"/>
        <bgColor indexed="64"/>
      </patternFill>
    </fill>
    <fill>
      <patternFill patternType="solid">
        <fgColor rgb="FFFF0000"/>
        <bgColor indexed="64"/>
      </patternFill>
    </fill>
    <fill>
      <patternFill patternType="solid">
        <fgColor theme="3" tint="0.89999084444715716"/>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4"/>
      </left>
      <right style="thin">
        <color theme="4"/>
      </right>
      <top style="thin">
        <color theme="4"/>
      </top>
      <bottom style="thin">
        <color theme="4"/>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thin">
        <color indexed="64"/>
      </top>
      <bottom/>
      <diagonal/>
    </border>
    <border>
      <left style="thin">
        <color indexed="64"/>
      </left>
      <right style="thin">
        <color indexed="64"/>
      </right>
      <top/>
      <bottom style="thin">
        <color rgb="FF000000"/>
      </bottom>
      <diagonal/>
    </border>
    <border>
      <left style="thin">
        <color indexed="64"/>
      </left>
      <right style="thin">
        <color indexed="64"/>
      </right>
      <top style="thin">
        <color indexed="64"/>
      </top>
      <bottom style="thin">
        <color rgb="FF000000"/>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right style="thin">
        <color indexed="64"/>
      </right>
      <top style="medium">
        <color indexed="64"/>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theme="4"/>
      </left>
      <right style="thin">
        <color theme="4"/>
      </right>
      <top style="thin">
        <color theme="4"/>
      </top>
      <bottom style="medium">
        <color rgb="FF003C6C"/>
      </bottom>
      <diagonal/>
    </border>
  </borders>
  <cellStyleXfs count="5">
    <xf numFmtId="0" fontId="0" fillId="0" borderId="0"/>
    <xf numFmtId="9" fontId="1" fillId="0" borderId="0" applyFont="0" applyFill="0" applyBorder="0" applyAlignment="0" applyProtection="0"/>
    <xf numFmtId="43" fontId="1" fillId="0" borderId="0" applyFont="0" applyFill="0" applyBorder="0" applyAlignment="0" applyProtection="0"/>
    <xf numFmtId="0" fontId="2" fillId="0" borderId="0"/>
    <xf numFmtId="0" fontId="63" fillId="0" borderId="0" applyNumberFormat="0" applyFill="0" applyBorder="0" applyAlignment="0" applyProtection="0"/>
  </cellStyleXfs>
  <cellXfs count="686">
    <xf numFmtId="0" fontId="0" fillId="0" borderId="0" xfId="0"/>
    <xf numFmtId="0" fontId="3" fillId="2" borderId="1" xfId="0" applyFont="1" applyFill="1" applyBorder="1" applyAlignment="1">
      <alignment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vertical="center" wrapText="1"/>
    </xf>
    <xf numFmtId="0" fontId="3" fillId="5" borderId="1" xfId="0" applyFont="1" applyFill="1" applyBorder="1" applyAlignment="1">
      <alignment horizontal="center" vertical="center" wrapText="1"/>
    </xf>
    <xf numFmtId="2" fontId="3" fillId="3"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2" fontId="4" fillId="2" borderId="1"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2" fontId="4" fillId="0" borderId="1" xfId="0" applyNumberFormat="1" applyFont="1" applyBorder="1" applyAlignment="1">
      <alignment horizontal="center" vertical="center" wrapText="1"/>
    </xf>
    <xf numFmtId="164" fontId="3" fillId="5"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4" fillId="2" borderId="1" xfId="0" applyFont="1" applyFill="1" applyBorder="1" applyAlignment="1">
      <alignment horizontal="left" vertical="center" wrapText="1" indent="1"/>
    </xf>
    <xf numFmtId="0" fontId="4" fillId="0" borderId="0" xfId="0" applyFont="1" applyAlignment="1">
      <alignment vertical="center" wrapText="1"/>
    </xf>
    <xf numFmtId="0" fontId="4" fillId="3" borderId="1" xfId="0" applyFont="1" applyFill="1" applyBorder="1" applyAlignment="1">
      <alignment horizontal="center" vertical="center" wrapText="1"/>
    </xf>
    <xf numFmtId="2" fontId="5" fillId="3" borderId="1" xfId="0" applyNumberFormat="1" applyFont="1" applyFill="1" applyBorder="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vertical="center" wrapText="1"/>
    </xf>
    <xf numFmtId="2" fontId="9" fillId="3" borderId="1" xfId="0" applyNumberFormat="1" applyFont="1" applyFill="1" applyBorder="1" applyAlignment="1">
      <alignment horizontal="center" vertical="center" wrapText="1"/>
    </xf>
    <xf numFmtId="164" fontId="4" fillId="5" borderId="1" xfId="0" applyNumberFormat="1" applyFont="1" applyFill="1" applyBorder="1" applyAlignment="1">
      <alignment horizontal="center" vertical="center" wrapText="1"/>
    </xf>
    <xf numFmtId="0" fontId="4" fillId="0" borderId="1" xfId="0" applyFont="1" applyBorder="1" applyAlignment="1">
      <alignment horizontal="left" vertical="center" wrapText="1" indent="1"/>
    </xf>
    <xf numFmtId="4" fontId="3" fillId="2" borderId="1" xfId="0" applyNumberFormat="1" applyFont="1" applyFill="1" applyBorder="1" applyAlignment="1">
      <alignment horizontal="center" vertical="center" wrapText="1"/>
    </xf>
    <xf numFmtId="4" fontId="4" fillId="0" borderId="1" xfId="0" applyNumberFormat="1" applyFont="1" applyBorder="1" applyAlignment="1">
      <alignment horizontal="center" vertical="center" wrapText="1"/>
    </xf>
    <xf numFmtId="4" fontId="4" fillId="3" borderId="1" xfId="0" applyNumberFormat="1" applyFont="1" applyFill="1" applyBorder="1" applyAlignment="1">
      <alignment horizontal="center" vertical="center" wrapText="1"/>
    </xf>
    <xf numFmtId="166" fontId="4" fillId="0" borderId="1" xfId="1" applyNumberFormat="1" applyFont="1" applyBorder="1" applyAlignment="1">
      <alignment horizontal="center" vertical="center" wrapText="1"/>
    </xf>
    <xf numFmtId="166" fontId="3" fillId="0" borderId="1" xfId="1" applyNumberFormat="1" applyFont="1" applyBorder="1" applyAlignment="1">
      <alignment horizontal="center" vertical="center" wrapText="1"/>
    </xf>
    <xf numFmtId="0" fontId="3" fillId="0" borderId="0" xfId="0" applyFont="1" applyAlignment="1">
      <alignment vertical="center" wrapText="1"/>
    </xf>
    <xf numFmtId="2" fontId="4" fillId="0" borderId="2" xfId="0" applyNumberFormat="1" applyFont="1" applyBorder="1" applyAlignment="1">
      <alignment horizontal="center" vertical="center" wrapText="1"/>
    </xf>
    <xf numFmtId="0" fontId="10" fillId="3" borderId="1" xfId="0" applyFont="1" applyFill="1" applyBorder="1" applyAlignment="1">
      <alignment horizontal="center" vertical="center"/>
    </xf>
    <xf numFmtId="2" fontId="3" fillId="0" borderId="1" xfId="0" applyNumberFormat="1" applyFont="1" applyBorder="1" applyAlignment="1">
      <alignment horizontal="center" vertical="center" wrapText="1"/>
    </xf>
    <xf numFmtId="0" fontId="8" fillId="2" borderId="1" xfId="0" applyFont="1" applyFill="1" applyBorder="1" applyAlignment="1">
      <alignment vertical="center" wrapText="1"/>
    </xf>
    <xf numFmtId="0" fontId="4" fillId="0" borderId="1" xfId="0" applyFont="1" applyBorder="1" applyAlignment="1">
      <alignment vertical="center" wrapText="1"/>
    </xf>
    <xf numFmtId="166" fontId="4" fillId="0" borderId="0" xfId="1" applyNumberFormat="1" applyFont="1" applyAlignment="1">
      <alignment horizontal="center" vertical="center" wrapText="1"/>
    </xf>
    <xf numFmtId="2" fontId="3" fillId="2" borderId="1" xfId="0" applyNumberFormat="1" applyFont="1" applyFill="1" applyBorder="1" applyAlignment="1">
      <alignment horizontal="center" vertical="center" wrapText="1"/>
    </xf>
    <xf numFmtId="2" fontId="3" fillId="5" borderId="1" xfId="0" applyNumberFormat="1" applyFont="1" applyFill="1" applyBorder="1" applyAlignment="1">
      <alignment horizontal="center" vertical="center" wrapText="1"/>
    </xf>
    <xf numFmtId="0" fontId="7" fillId="7" borderId="1" xfId="0" applyFont="1" applyFill="1" applyBorder="1" applyAlignment="1">
      <alignment horizontal="center" vertical="center" wrapText="1"/>
    </xf>
    <xf numFmtId="0" fontId="7" fillId="9" borderId="1" xfId="0" applyFont="1" applyFill="1" applyBorder="1" applyAlignment="1">
      <alignment horizontal="center" vertical="center" wrapText="1"/>
    </xf>
    <xf numFmtId="4" fontId="4" fillId="2" borderId="1" xfId="0" applyNumberFormat="1" applyFont="1" applyFill="1" applyBorder="1" applyAlignment="1">
      <alignment horizontal="center" vertical="center" wrapText="1"/>
    </xf>
    <xf numFmtId="4" fontId="8" fillId="2" borderId="1" xfId="0" applyNumberFormat="1" applyFont="1" applyFill="1" applyBorder="1" applyAlignment="1">
      <alignment vertical="center" wrapText="1"/>
    </xf>
    <xf numFmtId="4" fontId="3" fillId="2" borderId="1" xfId="0" applyNumberFormat="1" applyFont="1" applyFill="1" applyBorder="1" applyAlignment="1">
      <alignment vertical="center" wrapText="1"/>
    </xf>
    <xf numFmtId="4" fontId="4" fillId="0" borderId="1" xfId="0" applyNumberFormat="1" applyFont="1" applyBorder="1" applyAlignment="1">
      <alignment vertical="center" wrapText="1"/>
    </xf>
    <xf numFmtId="4" fontId="3" fillId="0" borderId="1" xfId="0" applyNumberFormat="1" applyFont="1" applyBorder="1" applyAlignment="1">
      <alignment horizontal="center" vertical="center" wrapText="1"/>
    </xf>
    <xf numFmtId="4" fontId="4" fillId="0" borderId="7" xfId="0" applyNumberFormat="1" applyFont="1" applyBorder="1" applyAlignment="1">
      <alignment horizontal="center" vertical="center" wrapText="1"/>
    </xf>
    <xf numFmtId="4" fontId="8" fillId="2" borderId="1" xfId="0" applyNumberFormat="1" applyFont="1" applyFill="1" applyBorder="1" applyAlignment="1">
      <alignment horizontal="center" vertical="center" wrapText="1"/>
    </xf>
    <xf numFmtId="4" fontId="8" fillId="0" borderId="1" xfId="0" applyNumberFormat="1" applyFont="1" applyBorder="1" applyAlignment="1">
      <alignment horizontal="center" vertical="center" wrapText="1"/>
    </xf>
    <xf numFmtId="4" fontId="5" fillId="0" borderId="1" xfId="0" applyNumberFormat="1" applyFont="1" applyBorder="1" applyAlignment="1">
      <alignment horizontal="center" vertical="center" wrapText="1"/>
    </xf>
    <xf numFmtId="4" fontId="5" fillId="2" borderId="1" xfId="0" applyNumberFormat="1" applyFont="1" applyFill="1" applyBorder="1" applyAlignment="1">
      <alignment horizontal="center" vertical="center" wrapText="1"/>
    </xf>
    <xf numFmtId="4" fontId="9" fillId="2" borderId="1" xfId="0" applyNumberFormat="1" applyFont="1" applyFill="1" applyBorder="1" applyAlignment="1">
      <alignment horizontal="center" vertical="center" wrapText="1"/>
    </xf>
    <xf numFmtId="4" fontId="9" fillId="0" borderId="1" xfId="0" applyNumberFormat="1" applyFont="1" applyBorder="1" applyAlignment="1">
      <alignment horizontal="center" vertical="center" wrapText="1"/>
    </xf>
    <xf numFmtId="0" fontId="4" fillId="3" borderId="1" xfId="0" applyFont="1" applyFill="1" applyBorder="1" applyAlignment="1">
      <alignment horizontal="left" vertical="center" wrapText="1" indent="1"/>
    </xf>
    <xf numFmtId="0" fontId="4" fillId="3" borderId="1" xfId="0" applyFont="1" applyFill="1" applyBorder="1" applyAlignment="1">
      <alignment horizontal="left" wrapText="1" indent="1"/>
    </xf>
    <xf numFmtId="0" fontId="3" fillId="0" borderId="8" xfId="0" applyFont="1" applyBorder="1" applyAlignment="1">
      <alignment horizontal="center" vertical="center" wrapText="1"/>
    </xf>
    <xf numFmtId="165" fontId="3" fillId="5" borderId="1" xfId="0" applyNumberFormat="1" applyFont="1" applyFill="1" applyBorder="1" applyAlignment="1">
      <alignment horizontal="center" vertical="center" wrapText="1"/>
    </xf>
    <xf numFmtId="4" fontId="3" fillId="3" borderId="1" xfId="0" applyNumberFormat="1" applyFont="1" applyFill="1" applyBorder="1" applyAlignment="1">
      <alignment horizontal="center" vertical="center" wrapText="1"/>
    </xf>
    <xf numFmtId="4" fontId="9" fillId="3" borderId="1" xfId="0" applyNumberFormat="1" applyFont="1" applyFill="1" applyBorder="1" applyAlignment="1">
      <alignment horizontal="center" vertical="center" wrapText="1"/>
    </xf>
    <xf numFmtId="4" fontId="5" fillId="3" borderId="1" xfId="0" applyNumberFormat="1" applyFont="1" applyFill="1" applyBorder="1" applyAlignment="1">
      <alignment horizontal="center" vertical="center" wrapText="1"/>
    </xf>
    <xf numFmtId="2" fontId="4" fillId="0" borderId="9" xfId="0" applyNumberFormat="1" applyFont="1" applyBorder="1" applyAlignment="1">
      <alignment horizontal="center" vertical="center" wrapText="1"/>
    </xf>
    <xf numFmtId="0" fontId="13" fillId="3" borderId="9" xfId="0" applyFont="1" applyFill="1" applyBorder="1" applyAlignment="1">
      <alignment horizontal="center" vertical="center"/>
    </xf>
    <xf numFmtId="4" fontId="3" fillId="5" borderId="1" xfId="0" applyNumberFormat="1" applyFont="1" applyFill="1" applyBorder="1" applyAlignment="1">
      <alignment horizontal="center" vertical="center" wrapText="1"/>
    </xf>
    <xf numFmtId="0" fontId="13" fillId="3" borderId="1" xfId="0" applyFont="1" applyFill="1" applyBorder="1" applyAlignment="1">
      <alignment horizontal="center" vertical="center"/>
    </xf>
    <xf numFmtId="0" fontId="3" fillId="5" borderId="1" xfId="0" applyFont="1" applyFill="1" applyBorder="1" applyAlignment="1">
      <alignment vertical="center" wrapText="1"/>
    </xf>
    <xf numFmtId="165" fontId="3" fillId="2" borderId="1" xfId="0" applyNumberFormat="1" applyFont="1" applyFill="1" applyBorder="1" applyAlignment="1">
      <alignment horizontal="center" vertical="center" wrapText="1"/>
    </xf>
    <xf numFmtId="2" fontId="3" fillId="2" borderId="1" xfId="1" applyNumberFormat="1" applyFont="1" applyFill="1" applyBorder="1" applyAlignment="1">
      <alignment horizontal="center" vertical="center" wrapText="1"/>
    </xf>
    <xf numFmtId="2" fontId="3" fillId="0" borderId="9" xfId="0" applyNumberFormat="1" applyFont="1" applyBorder="1" applyAlignment="1">
      <alignment horizontal="center" vertical="center" wrapText="1"/>
    </xf>
    <xf numFmtId="2" fontId="4" fillId="2" borderId="1" xfId="1" applyNumberFormat="1" applyFont="1" applyFill="1" applyBorder="1" applyAlignment="1">
      <alignment horizontal="center" vertical="center" wrapText="1"/>
    </xf>
    <xf numFmtId="1" fontId="3" fillId="2" borderId="1" xfId="0" applyNumberFormat="1" applyFont="1" applyFill="1" applyBorder="1" applyAlignment="1">
      <alignment horizontal="center" vertical="center" wrapText="1"/>
    </xf>
    <xf numFmtId="164" fontId="3" fillId="0" borderId="1" xfId="0" applyNumberFormat="1" applyFont="1" applyBorder="1" applyAlignment="1">
      <alignment horizontal="center" vertical="center" wrapText="1"/>
    </xf>
    <xf numFmtId="165" fontId="3" fillId="2" borderId="1" xfId="1" applyNumberFormat="1" applyFont="1" applyFill="1" applyBorder="1" applyAlignment="1">
      <alignment horizontal="center" vertical="center" wrapText="1"/>
    </xf>
    <xf numFmtId="165" fontId="5" fillId="0" borderId="1" xfId="0" applyNumberFormat="1" applyFont="1" applyBorder="1" applyAlignment="1">
      <alignment horizontal="center" vertical="center" wrapText="1"/>
    </xf>
    <xf numFmtId="165" fontId="4" fillId="0" borderId="1" xfId="0" applyNumberFormat="1" applyFont="1" applyBorder="1" applyAlignment="1">
      <alignment horizontal="center" vertical="center" wrapText="1"/>
    </xf>
    <xf numFmtId="165" fontId="3" fillId="0" borderId="1" xfId="0" applyNumberFormat="1" applyFont="1" applyBorder="1" applyAlignment="1">
      <alignment horizontal="center" vertical="center" wrapText="1"/>
    </xf>
    <xf numFmtId="164" fontId="3" fillId="2" borderId="1" xfId="0" applyNumberFormat="1" applyFont="1" applyFill="1" applyBorder="1" applyAlignment="1">
      <alignment horizontal="center" vertical="center" wrapText="1"/>
    </xf>
    <xf numFmtId="2" fontId="3" fillId="0" borderId="2" xfId="0" applyNumberFormat="1" applyFont="1" applyBorder="1" applyAlignment="1">
      <alignment horizontal="center" vertical="center" wrapText="1"/>
    </xf>
    <xf numFmtId="164" fontId="4" fillId="2" borderId="1" xfId="0" applyNumberFormat="1" applyFont="1" applyFill="1" applyBorder="1" applyAlignment="1">
      <alignment horizontal="center" vertical="center" wrapText="1"/>
    </xf>
    <xf numFmtId="167" fontId="3" fillId="2" borderId="1" xfId="0" applyNumberFormat="1" applyFont="1" applyFill="1" applyBorder="1" applyAlignment="1">
      <alignment horizontal="center" vertical="center" wrapText="1"/>
    </xf>
    <xf numFmtId="167" fontId="9" fillId="0" borderId="1" xfId="0" applyNumberFormat="1" applyFont="1" applyBorder="1" applyAlignment="1">
      <alignment horizontal="center" vertical="center" wrapText="1"/>
    </xf>
    <xf numFmtId="167" fontId="3" fillId="0" borderId="1" xfId="0" applyNumberFormat="1" applyFont="1" applyBorder="1" applyAlignment="1">
      <alignment horizontal="center" vertical="center" wrapText="1"/>
    </xf>
    <xf numFmtId="170" fontId="3" fillId="0" borderId="1" xfId="0" applyNumberFormat="1" applyFont="1" applyBorder="1" applyAlignment="1">
      <alignment horizontal="center" vertical="center" wrapText="1"/>
    </xf>
    <xf numFmtId="170" fontId="9" fillId="0" borderId="1" xfId="0" applyNumberFormat="1" applyFont="1" applyBorder="1" applyAlignment="1">
      <alignment horizontal="center" vertical="center" wrapText="1"/>
    </xf>
    <xf numFmtId="168" fontId="3" fillId="0" borderId="1" xfId="0" applyNumberFormat="1" applyFont="1" applyBorder="1" applyAlignment="1">
      <alignment horizontal="center" vertical="center" wrapText="1"/>
    </xf>
    <xf numFmtId="167" fontId="4" fillId="5" borderId="1" xfId="0" applyNumberFormat="1" applyFont="1" applyFill="1" applyBorder="1" applyAlignment="1">
      <alignment horizontal="center" vertical="center" wrapText="1"/>
    </xf>
    <xf numFmtId="167" fontId="4" fillId="0" borderId="1" xfId="0" applyNumberFormat="1" applyFont="1" applyBorder="1" applyAlignment="1">
      <alignment horizontal="center" vertical="center" wrapText="1"/>
    </xf>
    <xf numFmtId="167" fontId="5" fillId="0" borderId="1" xfId="0" applyNumberFormat="1" applyFont="1" applyBorder="1" applyAlignment="1">
      <alignment horizontal="center" vertical="center" wrapText="1"/>
    </xf>
    <xf numFmtId="167" fontId="9" fillId="2" borderId="1" xfId="0" applyNumberFormat="1" applyFont="1" applyFill="1" applyBorder="1" applyAlignment="1">
      <alignment horizontal="center" vertical="center" wrapText="1"/>
    </xf>
    <xf numFmtId="167" fontId="9" fillId="5" borderId="1" xfId="0" applyNumberFormat="1" applyFont="1" applyFill="1" applyBorder="1" applyAlignment="1">
      <alignment horizontal="center" vertical="center" wrapText="1"/>
    </xf>
    <xf numFmtId="0" fontId="11" fillId="0" borderId="0" xfId="0" applyFont="1"/>
    <xf numFmtId="0" fontId="22" fillId="0" borderId="0" xfId="0" applyFont="1"/>
    <xf numFmtId="0" fontId="11" fillId="0" borderId="0" xfId="0" applyFont="1" applyAlignment="1">
      <alignment vertical="center"/>
    </xf>
    <xf numFmtId="164" fontId="24" fillId="11" borderId="10" xfId="0" applyNumberFormat="1" applyFont="1" applyFill="1" applyBorder="1" applyAlignment="1">
      <alignment horizontal="center" vertical="center"/>
    </xf>
    <xf numFmtId="0" fontId="25" fillId="11" borderId="10" xfId="0" applyFont="1" applyFill="1" applyBorder="1" applyAlignment="1">
      <alignment horizontal="left" vertical="center" wrapText="1"/>
    </xf>
    <xf numFmtId="0" fontId="27" fillId="3" borderId="1" xfId="0" applyFont="1" applyFill="1" applyBorder="1" applyAlignment="1">
      <alignment horizontal="center" vertical="center"/>
    </xf>
    <xf numFmtId="2" fontId="3" fillId="3" borderId="9" xfId="0" applyNumberFormat="1" applyFont="1" applyFill="1" applyBorder="1" applyAlignment="1">
      <alignment horizontal="center" vertical="center" wrapText="1"/>
    </xf>
    <xf numFmtId="4" fontId="8" fillId="3" borderId="1" xfId="0" applyNumberFormat="1" applyFont="1" applyFill="1" applyBorder="1" applyAlignment="1">
      <alignment horizontal="center" vertical="center" wrapText="1"/>
    </xf>
    <xf numFmtId="0" fontId="19" fillId="18" borderId="10" xfId="0" applyFont="1" applyFill="1" applyBorder="1" applyAlignment="1">
      <alignment horizontal="left" wrapText="1"/>
    </xf>
    <xf numFmtId="172" fontId="24" fillId="11" borderId="10" xfId="0" applyNumberFormat="1" applyFont="1" applyFill="1" applyBorder="1" applyAlignment="1">
      <alignment horizontal="center" vertical="center"/>
    </xf>
    <xf numFmtId="175" fontId="24" fillId="11" borderId="10" xfId="0" applyNumberFormat="1" applyFont="1" applyFill="1" applyBorder="1" applyAlignment="1">
      <alignment horizontal="center" vertical="center"/>
    </xf>
    <xf numFmtId="174" fontId="29" fillId="11" borderId="10" xfId="0" applyNumberFormat="1" applyFont="1" applyFill="1" applyBorder="1" applyAlignment="1">
      <alignment horizontal="center" vertical="center"/>
    </xf>
    <xf numFmtId="173" fontId="29" fillId="11" borderId="10" xfId="0" applyNumberFormat="1" applyFont="1" applyFill="1" applyBorder="1" applyAlignment="1">
      <alignment horizontal="center" vertical="center"/>
    </xf>
    <xf numFmtId="0" fontId="6" fillId="13" borderId="0" xfId="0" applyFont="1" applyFill="1" applyAlignment="1">
      <alignment horizontal="center" vertical="center" wrapText="1"/>
    </xf>
    <xf numFmtId="0" fontId="6" fillId="14" borderId="0" xfId="0" applyFont="1" applyFill="1" applyAlignment="1">
      <alignment horizontal="center" vertical="center" wrapText="1"/>
    </xf>
    <xf numFmtId="0" fontId="30" fillId="15" borderId="0" xfId="0" applyFont="1" applyFill="1" applyAlignment="1">
      <alignment horizontal="center" vertical="center" wrapText="1"/>
    </xf>
    <xf numFmtId="0" fontId="6" fillId="16" borderId="0" xfId="0" applyFont="1" applyFill="1" applyAlignment="1">
      <alignment horizontal="center" vertical="center" wrapText="1"/>
    </xf>
    <xf numFmtId="0" fontId="6" fillId="17" borderId="0" xfId="0" applyFont="1" applyFill="1" applyAlignment="1">
      <alignment horizontal="center" vertical="center" wrapText="1"/>
    </xf>
    <xf numFmtId="0" fontId="7" fillId="19" borderId="1" xfId="0" applyFont="1" applyFill="1" applyBorder="1" applyAlignment="1">
      <alignment horizontal="center" vertical="center" wrapText="1"/>
    </xf>
    <xf numFmtId="0" fontId="6" fillId="20" borderId="1" xfId="0" applyFont="1" applyFill="1" applyBorder="1" applyAlignment="1">
      <alignment horizontal="center" vertical="center" wrapText="1"/>
    </xf>
    <xf numFmtId="0" fontId="6" fillId="13" borderId="1" xfId="0" applyFont="1" applyFill="1" applyBorder="1" applyAlignment="1">
      <alignment horizontal="center" vertical="center" wrapText="1"/>
    </xf>
    <xf numFmtId="0" fontId="6" fillId="14" borderId="1" xfId="0" applyFont="1" applyFill="1" applyBorder="1" applyAlignment="1">
      <alignment horizontal="center" vertical="center" wrapText="1"/>
    </xf>
    <xf numFmtId="0" fontId="30" fillId="15" borderId="1" xfId="0" applyFont="1" applyFill="1" applyBorder="1" applyAlignment="1">
      <alignment horizontal="center" vertical="center" wrapText="1"/>
    </xf>
    <xf numFmtId="0" fontId="6" fillId="16" borderId="1" xfId="0" applyFont="1" applyFill="1" applyBorder="1" applyAlignment="1">
      <alignment horizontal="center" vertical="center" wrapText="1"/>
    </xf>
    <xf numFmtId="0" fontId="6" fillId="17" borderId="1" xfId="0" applyFont="1" applyFill="1" applyBorder="1" applyAlignment="1">
      <alignment horizontal="center" vertical="center" wrapText="1"/>
    </xf>
    <xf numFmtId="0" fontId="21" fillId="0" borderId="0" xfId="0" applyFont="1" applyAlignment="1">
      <alignment wrapText="1"/>
    </xf>
    <xf numFmtId="0" fontId="35" fillId="0" borderId="16" xfId="0" applyFont="1" applyBorder="1" applyAlignment="1">
      <alignment horizontal="justify" vertical="center" wrapText="1"/>
    </xf>
    <xf numFmtId="0" fontId="36" fillId="0" borderId="17" xfId="0" applyFont="1" applyBorder="1" applyAlignment="1">
      <alignment horizontal="justify" vertical="center" wrapText="1"/>
    </xf>
    <xf numFmtId="0" fontId="35" fillId="0" borderId="5" xfId="0" applyFont="1" applyBorder="1" applyAlignment="1">
      <alignment horizontal="justify" vertical="center" wrapText="1"/>
    </xf>
    <xf numFmtId="0" fontId="3" fillId="0" borderId="22" xfId="0" applyFont="1" applyBorder="1" applyAlignment="1">
      <alignment horizontal="justify" vertical="center" wrapText="1"/>
    </xf>
    <xf numFmtId="0" fontId="36" fillId="0" borderId="24" xfId="0" applyFont="1" applyBorder="1" applyAlignment="1">
      <alignment horizontal="justify" vertical="center" wrapText="1"/>
    </xf>
    <xf numFmtId="0" fontId="36" fillId="0" borderId="26" xfId="0" applyFont="1" applyBorder="1" applyAlignment="1">
      <alignment horizontal="justify" vertical="center" wrapText="1"/>
    </xf>
    <xf numFmtId="0" fontId="35" fillId="0" borderId="20" xfId="0" applyFont="1" applyBorder="1" applyAlignment="1">
      <alignment horizontal="justify" vertical="center" wrapText="1"/>
    </xf>
    <xf numFmtId="0" fontId="4" fillId="0" borderId="24" xfId="0" applyFont="1" applyBorder="1" applyAlignment="1">
      <alignment horizontal="justify" vertical="center" wrapText="1"/>
    </xf>
    <xf numFmtId="0" fontId="4" fillId="0" borderId="21" xfId="0" applyFont="1" applyBorder="1" applyAlignment="1">
      <alignment horizontal="justify" vertical="center" wrapText="1"/>
    </xf>
    <xf numFmtId="0" fontId="37" fillId="0" borderId="21" xfId="0" applyFont="1" applyBorder="1" applyAlignment="1">
      <alignment horizontal="justify" vertical="center" wrapText="1"/>
    </xf>
    <xf numFmtId="0" fontId="37" fillId="0" borderId="25" xfId="0" applyFont="1" applyBorder="1" applyAlignment="1">
      <alignment horizontal="justify" vertical="center" wrapText="1"/>
    </xf>
    <xf numFmtId="0" fontId="37" fillId="0" borderId="24" xfId="0" applyFont="1" applyBorder="1" applyAlignment="1">
      <alignment horizontal="justify" vertical="center" wrapText="1"/>
    </xf>
    <xf numFmtId="0" fontId="38" fillId="0" borderId="22" xfId="0" applyFont="1" applyBorder="1" applyAlignment="1">
      <alignment horizontal="justify" vertical="center" wrapText="1"/>
    </xf>
    <xf numFmtId="0" fontId="37" fillId="0" borderId="22" xfId="0" applyFont="1" applyBorder="1" applyAlignment="1">
      <alignment horizontal="justify" vertical="center" wrapText="1"/>
    </xf>
    <xf numFmtId="0" fontId="3" fillId="0" borderId="16" xfId="0" applyFont="1" applyBorder="1" applyAlignment="1">
      <alignment horizontal="justify" vertical="center" wrapText="1"/>
    </xf>
    <xf numFmtId="0" fontId="4" fillId="0" borderId="17" xfId="0" applyFont="1" applyBorder="1" applyAlignment="1">
      <alignment horizontal="justify" vertical="center" wrapText="1"/>
    </xf>
    <xf numFmtId="0" fontId="4" fillId="0" borderId="16" xfId="0" applyFont="1" applyBorder="1" applyAlignment="1">
      <alignment horizontal="justify" vertical="center" wrapText="1"/>
    </xf>
    <xf numFmtId="0" fontId="4" fillId="0" borderId="26" xfId="0" applyFont="1" applyBorder="1" applyAlignment="1">
      <alignment horizontal="justify" vertical="center" wrapText="1"/>
    </xf>
    <xf numFmtId="0" fontId="4" fillId="0" borderId="29" xfId="0" applyFont="1" applyBorder="1" applyAlignment="1">
      <alignment horizontal="justify" vertical="center" wrapText="1"/>
    </xf>
    <xf numFmtId="0" fontId="4" fillId="0" borderId="30" xfId="0" applyFont="1" applyBorder="1" applyAlignment="1">
      <alignment horizontal="justify" vertical="center" wrapText="1"/>
    </xf>
    <xf numFmtId="0" fontId="36" fillId="0" borderId="21" xfId="0" applyFont="1" applyBorder="1" applyAlignment="1">
      <alignment horizontal="justify" vertical="center" wrapText="1"/>
    </xf>
    <xf numFmtId="0" fontId="39" fillId="0" borderId="17" xfId="0" applyFont="1" applyBorder="1" applyAlignment="1">
      <alignment horizontal="justify" vertical="center" wrapText="1"/>
    </xf>
    <xf numFmtId="0" fontId="36" fillId="0" borderId="20" xfId="0" applyFont="1" applyBorder="1" applyAlignment="1">
      <alignment horizontal="justify" vertical="center" wrapText="1"/>
    </xf>
    <xf numFmtId="0" fontId="36" fillId="0" borderId="22" xfId="0" applyFont="1" applyBorder="1" applyAlignment="1">
      <alignment horizontal="justify" vertical="center" wrapText="1"/>
    </xf>
    <xf numFmtId="0" fontId="36" fillId="0" borderId="19" xfId="0" applyFont="1" applyBorder="1" applyAlignment="1">
      <alignment horizontal="justify" vertical="center" wrapText="1"/>
    </xf>
    <xf numFmtId="0" fontId="4" fillId="0" borderId="25" xfId="0" applyFont="1" applyBorder="1" applyAlignment="1">
      <alignment horizontal="justify" vertical="center" wrapText="1"/>
    </xf>
    <xf numFmtId="0" fontId="35" fillId="0" borderId="22" xfId="0" applyFont="1" applyBorder="1" applyAlignment="1">
      <alignment horizontal="justify" vertical="center" wrapText="1"/>
    </xf>
    <xf numFmtId="0" fontId="36" fillId="0" borderId="31" xfId="0" applyFont="1" applyBorder="1" applyAlignment="1">
      <alignment horizontal="justify" vertical="center" wrapText="1"/>
    </xf>
    <xf numFmtId="0" fontId="36" fillId="0" borderId="32" xfId="0" applyFont="1" applyBorder="1" applyAlignment="1">
      <alignment horizontal="justify" vertical="center" wrapText="1"/>
    </xf>
    <xf numFmtId="0" fontId="4" fillId="0" borderId="32" xfId="0" applyFont="1" applyBorder="1" applyAlignment="1">
      <alignment horizontal="justify" vertical="center" wrapText="1"/>
    </xf>
    <xf numFmtId="0" fontId="4" fillId="0" borderId="33" xfId="0" applyFont="1" applyBorder="1" applyAlignment="1">
      <alignment horizontal="justify" vertical="center" wrapText="1"/>
    </xf>
    <xf numFmtId="0" fontId="37" fillId="0" borderId="17" xfId="0" applyFont="1" applyBorder="1" applyAlignment="1">
      <alignment horizontal="justify" vertical="center" wrapText="1"/>
    </xf>
    <xf numFmtId="0" fontId="4" fillId="0" borderId="23" xfId="0" applyFont="1" applyBorder="1" applyAlignment="1">
      <alignment horizontal="justify" vertical="center" wrapText="1"/>
    </xf>
    <xf numFmtId="0" fontId="4" fillId="0" borderId="22" xfId="0" applyFont="1" applyBorder="1" applyAlignment="1">
      <alignment horizontal="justify" vertical="center" wrapText="1"/>
    </xf>
    <xf numFmtId="0" fontId="4" fillId="0" borderId="0" xfId="0" applyFont="1"/>
    <xf numFmtId="0" fontId="5" fillId="0" borderId="1" xfId="0" applyFont="1" applyBorder="1" applyAlignment="1">
      <alignment vertical="center" wrapText="1"/>
    </xf>
    <xf numFmtId="3" fontId="5" fillId="0" borderId="1" xfId="0" applyNumberFormat="1" applyFont="1" applyBorder="1" applyAlignment="1">
      <alignment horizontal="center" vertical="center"/>
    </xf>
    <xf numFmtId="43" fontId="5" fillId="0" borderId="1" xfId="2" applyFont="1" applyBorder="1" applyAlignment="1">
      <alignment vertical="center"/>
    </xf>
    <xf numFmtId="166" fontId="5" fillId="0" borderId="1" xfId="1" applyNumberFormat="1" applyFont="1" applyBorder="1" applyAlignment="1">
      <alignment horizontal="right" vertical="center"/>
    </xf>
    <xf numFmtId="166" fontId="5" fillId="0" borderId="1" xfId="1" applyNumberFormat="1" applyFont="1" applyBorder="1" applyAlignment="1">
      <alignment vertical="center"/>
    </xf>
    <xf numFmtId="0" fontId="9" fillId="8" borderId="1" xfId="0" applyFont="1" applyFill="1" applyBorder="1" applyAlignment="1">
      <alignment vertical="center"/>
    </xf>
    <xf numFmtId="3" fontId="9" fillId="8" borderId="1" xfId="0" applyNumberFormat="1" applyFont="1" applyFill="1" applyBorder="1" applyAlignment="1">
      <alignment horizontal="center" vertical="center"/>
    </xf>
    <xf numFmtId="43" fontId="9" fillId="8" borderId="1" xfId="2" applyFont="1" applyFill="1" applyBorder="1" applyAlignment="1">
      <alignment vertical="center"/>
    </xf>
    <xf numFmtId="166" fontId="9" fillId="8" borderId="1" xfId="1" applyNumberFormat="1" applyFont="1" applyFill="1" applyBorder="1" applyAlignment="1">
      <alignment vertical="center"/>
    </xf>
    <xf numFmtId="0" fontId="5" fillId="0" borderId="1" xfId="0" applyFont="1" applyBorder="1" applyAlignment="1">
      <alignment vertical="center"/>
    </xf>
    <xf numFmtId="3" fontId="5" fillId="0" borderId="1" xfId="0" applyNumberFormat="1" applyFont="1" applyBorder="1" applyAlignment="1">
      <alignment horizontal="center" vertical="center" wrapText="1"/>
    </xf>
    <xf numFmtId="0" fontId="5" fillId="0" borderId="1" xfId="0" applyFont="1" applyBorder="1" applyAlignment="1">
      <alignment horizontal="center"/>
    </xf>
    <xf numFmtId="43" fontId="5" fillId="0" borderId="1" xfId="2" applyFont="1" applyBorder="1" applyAlignment="1"/>
    <xf numFmtId="0" fontId="5" fillId="0" borderId="1" xfId="0" applyFont="1" applyBorder="1" applyAlignment="1">
      <alignment horizontal="center" vertical="center"/>
    </xf>
    <xf numFmtId="0" fontId="9" fillId="8" borderId="1" xfId="0" applyFont="1" applyFill="1" applyBorder="1" applyAlignment="1">
      <alignment vertical="center" wrapText="1"/>
    </xf>
    <xf numFmtId="3" fontId="9" fillId="8" borderId="1" xfId="0" applyNumberFormat="1" applyFont="1" applyFill="1" applyBorder="1" applyAlignment="1">
      <alignment horizontal="center" vertical="center" wrapText="1"/>
    </xf>
    <xf numFmtId="169" fontId="9" fillId="8" borderId="1" xfId="2" applyNumberFormat="1" applyFont="1" applyFill="1" applyBorder="1" applyAlignment="1">
      <alignment vertical="center" wrapText="1"/>
    </xf>
    <xf numFmtId="0" fontId="5" fillId="0" borderId="1" xfId="0" applyFont="1" applyBorder="1" applyAlignment="1">
      <alignment horizontal="left" vertical="center" wrapText="1" indent="1"/>
    </xf>
    <xf numFmtId="169" fontId="5" fillId="0" borderId="1" xfId="2" applyNumberFormat="1" applyFont="1" applyBorder="1" applyAlignment="1">
      <alignment vertical="center" wrapText="1"/>
    </xf>
    <xf numFmtId="0" fontId="18" fillId="18" borderId="0" xfId="0" applyFont="1" applyFill="1"/>
    <xf numFmtId="0" fontId="20" fillId="18" borderId="0" xfId="0" applyFont="1" applyFill="1" applyAlignment="1">
      <alignment horizontal="center" vertical="center"/>
    </xf>
    <xf numFmtId="0" fontId="6" fillId="18" borderId="0" xfId="0" applyFont="1" applyFill="1" applyAlignment="1">
      <alignment horizontal="center" vertical="center"/>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4" fillId="0" borderId="0" xfId="0" applyFont="1" applyAlignment="1">
      <alignment vertical="center" wrapText="1"/>
    </xf>
    <xf numFmtId="0" fontId="46" fillId="0" borderId="1" xfId="0" applyFont="1" applyBorder="1" applyAlignment="1">
      <alignment horizontal="center" vertical="center" wrapText="1"/>
    </xf>
    <xf numFmtId="0" fontId="44" fillId="0" borderId="1" xfId="0" applyFont="1" applyBorder="1" applyAlignment="1">
      <alignment vertical="center" wrapText="1"/>
    </xf>
    <xf numFmtId="0" fontId="44" fillId="6" borderId="1" xfId="0" applyFont="1" applyFill="1" applyBorder="1" applyAlignment="1">
      <alignment horizontal="center" vertical="center" wrapText="1"/>
    </xf>
    <xf numFmtId="0" fontId="44" fillId="0" borderId="1" xfId="0" applyFont="1" applyBorder="1" applyAlignment="1">
      <alignment horizontal="left" vertical="center" wrapText="1"/>
    </xf>
    <xf numFmtId="0" fontId="43" fillId="3" borderId="1" xfId="0" applyFont="1" applyFill="1" applyBorder="1" applyAlignment="1">
      <alignment horizontal="left" vertical="center" wrapText="1"/>
    </xf>
    <xf numFmtId="0" fontId="44" fillId="0" borderId="0" xfId="0" applyFont="1" applyAlignment="1">
      <alignment horizontal="left" vertical="center" wrapText="1"/>
    </xf>
    <xf numFmtId="0" fontId="45" fillId="0" borderId="0" xfId="0" applyFont="1" applyAlignment="1">
      <alignment horizontal="left" vertical="center" wrapText="1"/>
    </xf>
    <xf numFmtId="0" fontId="44" fillId="23" borderId="1" xfId="0" applyFont="1" applyFill="1" applyBorder="1" applyAlignment="1">
      <alignment horizontal="center" vertical="center" wrapText="1"/>
    </xf>
    <xf numFmtId="0" fontId="47" fillId="0" borderId="1" xfId="0" applyFont="1" applyBorder="1" applyAlignment="1">
      <alignment vertical="center" wrapText="1"/>
    </xf>
    <xf numFmtId="0" fontId="42" fillId="0" borderId="1" xfId="0" applyFont="1" applyBorder="1" applyAlignment="1">
      <alignment horizontal="center" vertical="center" wrapText="1"/>
    </xf>
    <xf numFmtId="0" fontId="42" fillId="0" borderId="14" xfId="0" applyFont="1" applyBorder="1" applyAlignment="1">
      <alignment horizontal="center" vertical="center"/>
    </xf>
    <xf numFmtId="0" fontId="44" fillId="3" borderId="1" xfId="0" applyFont="1" applyFill="1" applyBorder="1" applyAlignment="1">
      <alignment vertical="center" wrapText="1"/>
    </xf>
    <xf numFmtId="0" fontId="42" fillId="0" borderId="9" xfId="0" applyFont="1" applyBorder="1" applyAlignment="1">
      <alignment horizontal="center" vertical="center" wrapText="1"/>
    </xf>
    <xf numFmtId="0" fontId="44" fillId="0" borderId="2" xfId="0" applyFont="1" applyBorder="1" applyAlignment="1">
      <alignment vertical="center" wrapText="1"/>
    </xf>
    <xf numFmtId="0" fontId="44" fillId="0" borderId="0" xfId="0" applyFont="1" applyAlignment="1">
      <alignment horizontal="center" vertical="center" wrapText="1"/>
    </xf>
    <xf numFmtId="0" fontId="44" fillId="0" borderId="0" xfId="0" applyFont="1"/>
    <xf numFmtId="0" fontId="46" fillId="0" borderId="12" xfId="0" applyFont="1" applyBorder="1" applyAlignment="1">
      <alignment horizontal="justify" vertical="center" wrapText="1"/>
    </xf>
    <xf numFmtId="0" fontId="46" fillId="0" borderId="1" xfId="0" applyFont="1" applyBorder="1" applyAlignment="1">
      <alignment horizontal="justify" vertical="center" wrapText="1"/>
    </xf>
    <xf numFmtId="0" fontId="42" fillId="0" borderId="1" xfId="0" applyFont="1" applyBorder="1" applyAlignment="1">
      <alignment horizontal="justify" vertical="center" wrapText="1"/>
    </xf>
    <xf numFmtId="0" fontId="44" fillId="0" borderId="4" xfId="0" applyFont="1" applyBorder="1" applyAlignment="1">
      <alignment horizontal="justify" vertical="center" wrapText="1"/>
    </xf>
    <xf numFmtId="0" fontId="43" fillId="3" borderId="1" xfId="0" applyFont="1" applyFill="1" applyBorder="1" applyAlignment="1">
      <alignment horizontal="justify" vertical="center" wrapText="1"/>
    </xf>
    <xf numFmtId="0" fontId="44" fillId="15" borderId="1" xfId="0" applyFont="1" applyFill="1" applyBorder="1" applyAlignment="1">
      <alignment horizontal="center" vertical="center" wrapText="1"/>
    </xf>
    <xf numFmtId="0" fontId="41" fillId="18" borderId="1" xfId="0" applyFont="1" applyFill="1" applyBorder="1" applyAlignment="1">
      <alignment horizontal="center" vertical="center" wrapText="1"/>
    </xf>
    <xf numFmtId="0" fontId="41" fillId="18" borderId="8" xfId="0" applyFont="1" applyFill="1" applyBorder="1" applyAlignment="1">
      <alignment horizontal="center" vertical="center" wrapText="1"/>
    </xf>
    <xf numFmtId="0" fontId="44" fillId="13" borderId="1" xfId="0" applyFont="1" applyFill="1" applyBorder="1" applyAlignment="1">
      <alignment horizontal="center" vertical="center" wrapText="1"/>
    </xf>
    <xf numFmtId="0" fontId="44" fillId="22" borderId="1" xfId="0" applyFont="1" applyFill="1" applyBorder="1" applyAlignment="1">
      <alignment horizontal="center" vertical="center" wrapText="1"/>
    </xf>
    <xf numFmtId="0" fontId="43" fillId="0" borderId="1" xfId="0" applyFont="1" applyBorder="1" applyAlignment="1">
      <alignment horizontal="center" vertical="center" wrapText="1"/>
    </xf>
    <xf numFmtId="0" fontId="44" fillId="0" borderId="9" xfId="0" applyFont="1" applyBorder="1" applyAlignment="1">
      <alignment horizontal="center" vertical="center" wrapText="1"/>
    </xf>
    <xf numFmtId="0" fontId="4" fillId="0" borderId="0" xfId="0" applyFont="1" applyAlignment="1">
      <alignment horizontal="left" vertical="center" wrapText="1" indent="1"/>
    </xf>
    <xf numFmtId="4" fontId="5" fillId="0" borderId="0" xfId="0" applyNumberFormat="1" applyFont="1" applyAlignment="1">
      <alignment horizontal="center" vertical="center" wrapText="1"/>
    </xf>
    <xf numFmtId="4" fontId="4" fillId="0" borderId="0" xfId="0" applyNumberFormat="1" applyFont="1" applyAlignment="1">
      <alignment horizontal="center" vertical="center" wrapText="1"/>
    </xf>
    <xf numFmtId="2" fontId="4" fillId="0" borderId="0" xfId="0" applyNumberFormat="1" applyFont="1" applyAlignment="1">
      <alignment horizontal="center" vertical="center" wrapText="1"/>
    </xf>
    <xf numFmtId="2" fontId="5" fillId="0" borderId="0" xfId="0" applyNumberFormat="1" applyFont="1" applyAlignment="1">
      <alignment horizontal="center" vertical="center" wrapText="1"/>
    </xf>
    <xf numFmtId="2" fontId="4" fillId="3" borderId="9" xfId="0" applyNumberFormat="1" applyFont="1" applyFill="1" applyBorder="1" applyAlignment="1">
      <alignment horizontal="center" vertical="center" wrapText="1"/>
    </xf>
    <xf numFmtId="0" fontId="5" fillId="2" borderId="1" xfId="0" applyFont="1" applyFill="1" applyBorder="1" applyAlignment="1">
      <alignment horizontal="left" vertical="center" wrapText="1" indent="1"/>
    </xf>
    <xf numFmtId="0" fontId="42" fillId="5" borderId="0" xfId="0" applyFont="1" applyFill="1" applyAlignment="1">
      <alignment vertical="center"/>
    </xf>
    <xf numFmtId="0" fontId="11" fillId="0" borderId="0" xfId="0" applyFont="1" applyAlignment="1">
      <alignment wrapText="1"/>
    </xf>
    <xf numFmtId="0" fontId="49" fillId="8" borderId="1" xfId="0" applyFont="1" applyFill="1" applyBorder="1" applyAlignment="1">
      <alignment vertical="center" wrapText="1"/>
    </xf>
    <xf numFmtId="169" fontId="49" fillId="8" borderId="4" xfId="0" applyNumberFormat="1" applyFont="1" applyFill="1" applyBorder="1" applyAlignment="1">
      <alignment vertical="center" wrapText="1"/>
    </xf>
    <xf numFmtId="0" fontId="32" fillId="0" borderId="34" xfId="0" applyFont="1" applyBorder="1" applyAlignment="1">
      <alignment vertical="center" wrapText="1" readingOrder="1"/>
    </xf>
    <xf numFmtId="0" fontId="32" fillId="0" borderId="35" xfId="0" applyFont="1" applyBorder="1" applyAlignment="1">
      <alignment vertical="center" wrapText="1" readingOrder="1"/>
    </xf>
    <xf numFmtId="176" fontId="32" fillId="0" borderId="35" xfId="0" applyNumberFormat="1" applyFont="1" applyBorder="1" applyAlignment="1">
      <alignment horizontal="right" vertical="center" wrapText="1" readingOrder="1"/>
    </xf>
    <xf numFmtId="0" fontId="50" fillId="0" borderId="34" xfId="0" applyFont="1" applyBorder="1" applyAlignment="1">
      <alignment vertical="center" wrapText="1" readingOrder="1"/>
    </xf>
    <xf numFmtId="0" fontId="50" fillId="0" borderId="1" xfId="0" applyFont="1" applyBorder="1" applyAlignment="1">
      <alignment horizontal="left" vertical="center" wrapText="1"/>
    </xf>
    <xf numFmtId="0" fontId="50" fillId="0" borderId="0" xfId="0" applyFont="1" applyAlignment="1">
      <alignment horizontal="left" vertical="center" wrapText="1"/>
    </xf>
    <xf numFmtId="0" fontId="51" fillId="0" borderId="0" xfId="0" applyFont="1" applyAlignment="1">
      <alignment vertical="center"/>
    </xf>
    <xf numFmtId="0" fontId="32" fillId="0" borderId="1" xfId="0" applyFont="1" applyBorder="1" applyAlignment="1">
      <alignment vertical="center" wrapText="1" readingOrder="1"/>
    </xf>
    <xf numFmtId="176" fontId="32" fillId="0" borderId="1" xfId="0" applyNumberFormat="1" applyFont="1" applyBorder="1" applyAlignment="1">
      <alignment horizontal="right" vertical="center" wrapText="1" readingOrder="1"/>
    </xf>
    <xf numFmtId="0" fontId="50" fillId="0" borderId="36" xfId="0" applyFont="1" applyBorder="1" applyAlignment="1">
      <alignment horizontal="left" vertical="center" wrapText="1"/>
    </xf>
    <xf numFmtId="0" fontId="50" fillId="0" borderId="1" xfId="0" applyFont="1" applyBorder="1" applyAlignment="1">
      <alignment vertical="center"/>
    </xf>
    <xf numFmtId="43" fontId="50" fillId="0" borderId="1" xfId="2" applyFont="1" applyFill="1" applyBorder="1" applyAlignment="1">
      <alignment vertical="center"/>
    </xf>
    <xf numFmtId="43" fontId="49" fillId="8" borderId="1" xfId="0" applyNumberFormat="1" applyFont="1" applyFill="1" applyBorder="1" applyAlignment="1">
      <alignment vertical="center"/>
    </xf>
    <xf numFmtId="43" fontId="50" fillId="0" borderId="1" xfId="0" applyNumberFormat="1" applyFont="1" applyBorder="1" applyAlignment="1">
      <alignment vertical="center"/>
    </xf>
    <xf numFmtId="43" fontId="49" fillId="0" borderId="1" xfId="0" applyNumberFormat="1" applyFont="1" applyBorder="1" applyAlignment="1">
      <alignment vertical="center"/>
    </xf>
    <xf numFmtId="0" fontId="49" fillId="8" borderId="1" xfId="0" applyFont="1" applyFill="1" applyBorder="1" applyAlignment="1">
      <alignment vertical="center"/>
    </xf>
    <xf numFmtId="43" fontId="49" fillId="8" borderId="1" xfId="2" applyFont="1" applyFill="1" applyBorder="1" applyAlignment="1">
      <alignment vertical="center"/>
    </xf>
    <xf numFmtId="0" fontId="50" fillId="0" borderId="1" xfId="0" applyFont="1" applyBorder="1" applyAlignment="1">
      <alignment vertical="center" wrapText="1"/>
    </xf>
    <xf numFmtId="0" fontId="50" fillId="0" borderId="1" xfId="0" applyFont="1" applyBorder="1" applyAlignment="1">
      <alignment horizontal="center" vertical="center"/>
    </xf>
    <xf numFmtId="10" fontId="50" fillId="0" borderId="1" xfId="0" applyNumberFormat="1" applyFont="1" applyBorder="1" applyAlignment="1">
      <alignment horizontal="center" vertical="center"/>
    </xf>
    <xf numFmtId="4" fontId="50" fillId="0" borderId="1" xfId="0" applyNumberFormat="1" applyFont="1" applyBorder="1" applyAlignment="1">
      <alignment horizontal="center" vertical="center"/>
    </xf>
    <xf numFmtId="0" fontId="49" fillId="8" borderId="1" xfId="0" applyFont="1" applyFill="1" applyBorder="1" applyAlignment="1">
      <alignment horizontal="center" vertical="center"/>
    </xf>
    <xf numFmtId="9" fontId="49" fillId="8" borderId="1" xfId="0" applyNumberFormat="1" applyFont="1" applyFill="1" applyBorder="1" applyAlignment="1">
      <alignment horizontal="center" vertical="center"/>
    </xf>
    <xf numFmtId="4" fontId="49" fillId="8" borderId="1" xfId="0" applyNumberFormat="1" applyFont="1" applyFill="1" applyBorder="1" applyAlignment="1">
      <alignment horizontal="center" vertical="center"/>
    </xf>
    <xf numFmtId="0" fontId="52" fillId="0" borderId="0" xfId="0" applyFont="1" applyAlignment="1">
      <alignment horizontal="left" vertical="center"/>
    </xf>
    <xf numFmtId="0" fontId="49" fillId="8" borderId="1" xfId="0" applyFont="1" applyFill="1" applyBorder="1" applyAlignment="1">
      <alignment horizontal="center" vertical="center" wrapText="1"/>
    </xf>
    <xf numFmtId="10" fontId="49" fillId="8" borderId="1" xfId="0" applyNumberFormat="1" applyFont="1" applyFill="1" applyBorder="1" applyAlignment="1">
      <alignment horizontal="center" vertical="center" wrapText="1"/>
    </xf>
    <xf numFmtId="4" fontId="49" fillId="8" borderId="1" xfId="0" applyNumberFormat="1" applyFont="1" applyFill="1" applyBorder="1" applyAlignment="1">
      <alignment horizontal="right" vertical="center" wrapText="1"/>
    </xf>
    <xf numFmtId="0" fontId="50" fillId="0" borderId="1" xfId="0" applyFont="1" applyBorder="1" applyAlignment="1">
      <alignment horizontal="left" vertical="center" wrapText="1" indent="1"/>
    </xf>
    <xf numFmtId="0" fontId="50" fillId="0" borderId="1" xfId="0" applyFont="1" applyBorder="1" applyAlignment="1">
      <alignment horizontal="center" vertical="center" wrapText="1"/>
    </xf>
    <xf numFmtId="10" fontId="50" fillId="0" borderId="1" xfId="0" applyNumberFormat="1" applyFont="1" applyBorder="1" applyAlignment="1">
      <alignment horizontal="center" vertical="center" wrapText="1"/>
    </xf>
    <xf numFmtId="4" fontId="50" fillId="0" borderId="1" xfId="0" applyNumberFormat="1" applyFont="1" applyBorder="1" applyAlignment="1">
      <alignment horizontal="right" vertical="center" wrapText="1"/>
    </xf>
    <xf numFmtId="0" fontId="21" fillId="8" borderId="1" xfId="0" applyFont="1" applyFill="1" applyBorder="1" applyAlignment="1">
      <alignment horizontal="center" vertical="center"/>
    </xf>
    <xf numFmtId="4" fontId="21" fillId="8" borderId="1" xfId="0" applyNumberFormat="1" applyFont="1" applyFill="1" applyBorder="1" applyAlignment="1">
      <alignment vertical="center"/>
    </xf>
    <xf numFmtId="4" fontId="21" fillId="8" borderId="1" xfId="0" applyNumberFormat="1" applyFont="1" applyFill="1" applyBorder="1" applyAlignment="1">
      <alignment horizontal="right" vertical="center"/>
    </xf>
    <xf numFmtId="0" fontId="11" fillId="0" borderId="1" xfId="0" applyFont="1" applyBorder="1" applyAlignment="1">
      <alignment horizontal="left" vertical="center" wrapText="1" indent="1"/>
    </xf>
    <xf numFmtId="0" fontId="11" fillId="0" borderId="1" xfId="0" applyFont="1" applyBorder="1" applyAlignment="1">
      <alignment horizontal="center" vertical="center"/>
    </xf>
    <xf numFmtId="10" fontId="11" fillId="0" borderId="1" xfId="0" applyNumberFormat="1" applyFont="1" applyBorder="1" applyAlignment="1">
      <alignment horizontal="center" vertical="center"/>
    </xf>
    <xf numFmtId="4" fontId="11" fillId="0" borderId="1" xfId="0" applyNumberFormat="1" applyFont="1" applyBorder="1" applyAlignment="1">
      <alignment vertical="center"/>
    </xf>
    <xf numFmtId="4" fontId="11" fillId="0" borderId="1" xfId="0" applyNumberFormat="1" applyFont="1" applyBorder="1" applyAlignment="1">
      <alignment horizontal="right" vertical="center"/>
    </xf>
    <xf numFmtId="4" fontId="11" fillId="0" borderId="1" xfId="0" applyNumberFormat="1" applyFont="1" applyBorder="1"/>
    <xf numFmtId="0" fontId="11" fillId="0" borderId="0" xfId="0" applyFont="1" applyAlignment="1">
      <alignment horizontal="center"/>
    </xf>
    <xf numFmtId="0" fontId="3" fillId="0" borderId="20" xfId="0" applyFont="1" applyBorder="1" applyAlignment="1">
      <alignment horizontal="justify" vertical="center" wrapText="1"/>
    </xf>
    <xf numFmtId="0" fontId="21" fillId="0" borderId="0" xfId="0" applyFont="1" applyAlignment="1">
      <alignment horizontal="center" vertical="center" wrapText="1"/>
    </xf>
    <xf numFmtId="0" fontId="9" fillId="0" borderId="1" xfId="0" applyFont="1" applyBorder="1" applyAlignment="1">
      <alignment horizontal="center" vertical="center" wrapText="1"/>
    </xf>
    <xf numFmtId="0" fontId="9" fillId="2" borderId="1" xfId="0" applyFont="1" applyFill="1" applyBorder="1" applyAlignment="1">
      <alignment vertical="center" wrapText="1"/>
    </xf>
    <xf numFmtId="0" fontId="9" fillId="2" borderId="1" xfId="0" applyFont="1" applyFill="1" applyBorder="1" applyAlignment="1">
      <alignment horizontal="center" vertical="center" wrapText="1"/>
    </xf>
    <xf numFmtId="2" fontId="9" fillId="2" borderId="1" xfId="0" applyNumberFormat="1" applyFont="1" applyFill="1" applyBorder="1" applyAlignment="1">
      <alignment horizontal="center" vertical="center" wrapText="1"/>
    </xf>
    <xf numFmtId="2" fontId="9" fillId="2" borderId="1" xfId="1" applyNumberFormat="1" applyFont="1" applyFill="1" applyBorder="1" applyAlignment="1">
      <alignment horizontal="center" vertical="center" wrapText="1"/>
    </xf>
    <xf numFmtId="164" fontId="9" fillId="5" borderId="1" xfId="0" applyNumberFormat="1" applyFont="1" applyFill="1" applyBorder="1" applyAlignment="1">
      <alignment horizontal="center" vertical="center" wrapText="1"/>
    </xf>
    <xf numFmtId="166" fontId="9" fillId="0" borderId="1" xfId="1" applyNumberFormat="1" applyFont="1" applyBorder="1" applyAlignment="1">
      <alignment horizontal="center" vertical="center" wrapText="1"/>
    </xf>
    <xf numFmtId="2" fontId="9" fillId="0" borderId="1" xfId="0" applyNumberFormat="1" applyFont="1" applyBorder="1" applyAlignment="1">
      <alignment horizontal="center" vertical="center" wrapText="1"/>
    </xf>
    <xf numFmtId="172" fontId="54" fillId="16" borderId="0" xfId="0" applyNumberFormat="1" applyFont="1" applyFill="1" applyAlignment="1">
      <alignment horizontal="center" vertical="center" wrapText="1"/>
    </xf>
    <xf numFmtId="0" fontId="25" fillId="10" borderId="10" xfId="0" applyFont="1" applyFill="1" applyBorder="1" applyAlignment="1">
      <alignment horizontal="left" vertical="center" wrapText="1"/>
    </xf>
    <xf numFmtId="164" fontId="29" fillId="10" borderId="10" xfId="0" applyNumberFormat="1" applyFont="1" applyFill="1" applyBorder="1" applyAlignment="1">
      <alignment horizontal="center" vertical="center"/>
    </xf>
    <xf numFmtId="164" fontId="24" fillId="10" borderId="10" xfId="0" applyNumberFormat="1" applyFont="1" applyFill="1" applyBorder="1" applyAlignment="1">
      <alignment horizontal="center" vertical="center"/>
    </xf>
    <xf numFmtId="164" fontId="55" fillId="11" borderId="10" xfId="0" applyNumberFormat="1" applyFont="1" applyFill="1" applyBorder="1" applyAlignment="1">
      <alignment horizontal="center" vertical="center"/>
    </xf>
    <xf numFmtId="174" fontId="56" fillId="11" borderId="10" xfId="0" applyNumberFormat="1" applyFont="1" applyFill="1" applyBorder="1" applyAlignment="1">
      <alignment horizontal="center" vertical="center"/>
    </xf>
    <xf numFmtId="173" fontId="56" fillId="11" borderId="10" xfId="0" applyNumberFormat="1" applyFont="1" applyFill="1" applyBorder="1" applyAlignment="1">
      <alignment horizontal="center" vertical="center"/>
    </xf>
    <xf numFmtId="172" fontId="55" fillId="11" borderId="10" xfId="0" applyNumberFormat="1" applyFont="1" applyFill="1" applyBorder="1" applyAlignment="1">
      <alignment horizontal="center" vertical="center"/>
    </xf>
    <xf numFmtId="175" fontId="55" fillId="11" borderId="10" xfId="0" applyNumberFormat="1" applyFont="1" applyFill="1" applyBorder="1" applyAlignment="1">
      <alignment horizontal="center" vertical="center"/>
    </xf>
    <xf numFmtId="0" fontId="57" fillId="11" borderId="10" xfId="0" applyFont="1" applyFill="1" applyBorder="1" applyAlignment="1">
      <alignment horizontal="left" vertical="center" wrapText="1" indent="1"/>
    </xf>
    <xf numFmtId="164" fontId="11" fillId="0" borderId="0" xfId="0" applyNumberFormat="1" applyFont="1" applyAlignment="1">
      <alignment vertical="center"/>
    </xf>
    <xf numFmtId="171" fontId="55" fillId="11" borderId="10" xfId="0" applyNumberFormat="1" applyFont="1" applyFill="1" applyBorder="1" applyAlignment="1">
      <alignment horizontal="center" vertical="center"/>
    </xf>
    <xf numFmtId="164" fontId="6" fillId="18" borderId="10" xfId="0" applyNumberFormat="1" applyFont="1" applyFill="1" applyBorder="1" applyAlignment="1">
      <alignment horizontal="center" vertical="center"/>
    </xf>
    <xf numFmtId="174" fontId="6" fillId="19" borderId="10" xfId="0" applyNumberFormat="1" applyFont="1" applyFill="1" applyBorder="1" applyAlignment="1">
      <alignment horizontal="center" vertical="center"/>
    </xf>
    <xf numFmtId="173" fontId="6" fillId="19" borderId="0" xfId="0" applyNumberFormat="1" applyFont="1" applyFill="1" applyAlignment="1">
      <alignment horizontal="center" vertical="center" wrapText="1"/>
    </xf>
    <xf numFmtId="173" fontId="6" fillId="19" borderId="10" xfId="0" applyNumberFormat="1" applyFont="1" applyFill="1" applyBorder="1" applyAlignment="1">
      <alignment horizontal="center" vertical="center"/>
    </xf>
    <xf numFmtId="175" fontId="58" fillId="19" borderId="10" xfId="0" applyNumberFormat="1" applyFont="1" applyFill="1" applyBorder="1" applyAlignment="1">
      <alignment horizontal="center" vertical="center"/>
    </xf>
    <xf numFmtId="172" fontId="6" fillId="19" borderId="10" xfId="0" applyNumberFormat="1" applyFont="1" applyFill="1" applyBorder="1" applyAlignment="1">
      <alignment horizontal="center" vertical="center"/>
    </xf>
    <xf numFmtId="173" fontId="6" fillId="14" borderId="10" xfId="0" applyNumberFormat="1" applyFont="1" applyFill="1" applyBorder="1" applyAlignment="1">
      <alignment horizontal="center" vertical="center"/>
    </xf>
    <xf numFmtId="172" fontId="58" fillId="19" borderId="10" xfId="0" applyNumberFormat="1" applyFont="1" applyFill="1" applyBorder="1" applyAlignment="1">
      <alignment horizontal="center" vertical="center"/>
    </xf>
    <xf numFmtId="164" fontId="22" fillId="0" borderId="0" xfId="0" applyNumberFormat="1" applyFont="1"/>
    <xf numFmtId="0" fontId="4" fillId="24" borderId="1" xfId="0" applyFont="1" applyFill="1" applyBorder="1" applyAlignment="1">
      <alignment horizontal="center" vertical="center" wrapText="1"/>
    </xf>
    <xf numFmtId="166" fontId="4" fillId="24" borderId="1" xfId="0" applyNumberFormat="1" applyFont="1" applyFill="1" applyBorder="1" applyAlignment="1">
      <alignment horizontal="center"/>
    </xf>
    <xf numFmtId="166" fontId="4" fillId="0" borderId="1" xfId="0" applyNumberFormat="1" applyFont="1" applyBorder="1" applyAlignment="1">
      <alignment horizontal="center"/>
    </xf>
    <xf numFmtId="10" fontId="11" fillId="0" borderId="0" xfId="0" applyNumberFormat="1" applyFont="1"/>
    <xf numFmtId="166" fontId="11" fillId="0" borderId="0" xfId="0" applyNumberFormat="1" applyFont="1"/>
    <xf numFmtId="0" fontId="61" fillId="0" borderId="1" xfId="0" applyFont="1" applyBorder="1" applyAlignment="1">
      <alignment horizontal="center" vertical="center" wrapText="1"/>
    </xf>
    <xf numFmtId="0" fontId="4" fillId="0" borderId="1" xfId="0" applyFont="1" applyBorder="1" applyAlignment="1">
      <alignment horizontal="center" vertical="center"/>
    </xf>
    <xf numFmtId="177" fontId="4" fillId="0" borderId="1" xfId="0" applyNumberFormat="1" applyFont="1" applyBorder="1" applyAlignment="1">
      <alignment horizontal="center" vertical="center" wrapText="1"/>
    </xf>
    <xf numFmtId="0" fontId="4" fillId="3" borderId="1" xfId="0" applyFont="1" applyFill="1" applyBorder="1" applyAlignment="1">
      <alignment horizontal="center" vertical="center"/>
    </xf>
    <xf numFmtId="167" fontId="4" fillId="3" borderId="1" xfId="0" applyNumberFormat="1" applyFont="1" applyFill="1" applyBorder="1" applyAlignment="1">
      <alignment horizontal="center" vertical="center" wrapText="1"/>
    </xf>
    <xf numFmtId="166" fontId="4" fillId="3" borderId="1" xfId="1" applyNumberFormat="1" applyFont="1" applyFill="1" applyBorder="1" applyAlignment="1">
      <alignment horizontal="center" vertical="center" wrapText="1"/>
    </xf>
    <xf numFmtId="177" fontId="4" fillId="3" borderId="1" xfId="0" applyNumberFormat="1" applyFont="1" applyFill="1" applyBorder="1" applyAlignment="1">
      <alignment horizontal="center" vertical="center" wrapText="1"/>
    </xf>
    <xf numFmtId="0" fontId="61" fillId="0" borderId="8" xfId="0" applyFont="1" applyBorder="1" applyAlignment="1">
      <alignment horizontal="center" vertical="center" wrapText="1"/>
    </xf>
    <xf numFmtId="0" fontId="4" fillId="0" borderId="8" xfId="0" applyFont="1" applyBorder="1" applyAlignment="1">
      <alignment horizontal="center" vertical="center" wrapText="1"/>
    </xf>
    <xf numFmtId="166" fontId="4" fillId="0" borderId="1" xfId="0" applyNumberFormat="1" applyFont="1" applyBorder="1" applyAlignment="1">
      <alignment horizontal="center" vertical="center" wrapText="1"/>
    </xf>
    <xf numFmtId="0" fontId="4" fillId="0" borderId="9" xfId="0" applyFont="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xf numFmtId="4" fontId="11" fillId="0" borderId="0" xfId="0" applyNumberFormat="1" applyFont="1"/>
    <xf numFmtId="0" fontId="61" fillId="3" borderId="1" xfId="0" applyFont="1" applyFill="1" applyBorder="1" applyAlignment="1">
      <alignment horizontal="center" vertical="center" wrapText="1"/>
    </xf>
    <xf numFmtId="0" fontId="61" fillId="3" borderId="8" xfId="0" applyFont="1" applyFill="1" applyBorder="1" applyAlignment="1">
      <alignment horizontal="center" vertical="center" wrapText="1"/>
    </xf>
    <xf numFmtId="4" fontId="62" fillId="0" borderId="0" xfId="0" applyNumberFormat="1" applyFont="1" applyAlignment="1">
      <alignment horizontal="left" vertical="center" wrapText="1"/>
    </xf>
    <xf numFmtId="10" fontId="62" fillId="0" borderId="0" xfId="0" applyNumberFormat="1" applyFont="1" applyAlignment="1">
      <alignment horizontal="left" vertical="center" wrapText="1"/>
    </xf>
    <xf numFmtId="0" fontId="62" fillId="0" borderId="0" xfId="0" applyFont="1" applyAlignment="1">
      <alignment horizontal="left" vertical="center" wrapText="1"/>
    </xf>
    <xf numFmtId="0" fontId="4" fillId="0" borderId="1" xfId="0" applyFont="1" applyBorder="1" applyAlignment="1">
      <alignment horizontal="center" wrapText="1"/>
    </xf>
    <xf numFmtId="0" fontId="11" fillId="3" borderId="0" xfId="0" applyFont="1" applyFill="1"/>
    <xf numFmtId="9" fontId="11" fillId="3" borderId="0" xfId="1" applyFont="1" applyFill="1"/>
    <xf numFmtId="167" fontId="4" fillId="3" borderId="9" xfId="0" applyNumberFormat="1" applyFont="1" applyFill="1" applyBorder="1" applyAlignment="1">
      <alignment horizontal="center" vertical="center" wrapText="1"/>
    </xf>
    <xf numFmtId="166" fontId="4" fillId="3" borderId="9" xfId="1" applyNumberFormat="1" applyFont="1" applyFill="1" applyBorder="1" applyAlignment="1">
      <alignment horizontal="center" vertical="center" wrapText="1"/>
    </xf>
    <xf numFmtId="177" fontId="4" fillId="3" borderId="9" xfId="0" applyNumberFormat="1" applyFont="1" applyFill="1" applyBorder="1" applyAlignment="1">
      <alignment horizontal="center" vertical="center" wrapText="1"/>
    </xf>
    <xf numFmtId="0" fontId="61" fillId="0" borderId="14" xfId="0" applyFont="1" applyBorder="1" applyAlignment="1">
      <alignment horizontal="center" vertical="center" wrapText="1"/>
    </xf>
    <xf numFmtId="43" fontId="11" fillId="3" borderId="0" xfId="2" applyFont="1" applyFill="1"/>
    <xf numFmtId="0" fontId="61" fillId="3" borderId="14"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4" fillId="0" borderId="39" xfId="0" applyFont="1" applyBorder="1" applyAlignment="1">
      <alignment horizontal="center" vertical="center" wrapText="1"/>
    </xf>
    <xf numFmtId="0" fontId="11" fillId="0" borderId="0" xfId="0" applyFont="1" applyAlignment="1">
      <alignment horizontal="left"/>
    </xf>
    <xf numFmtId="0" fontId="6" fillId="19" borderId="1" xfId="0" applyFont="1" applyFill="1" applyBorder="1" applyAlignment="1">
      <alignment horizontal="center" vertical="center"/>
    </xf>
    <xf numFmtId="0" fontId="6" fillId="19" borderId="1" xfId="0" applyFont="1" applyFill="1" applyBorder="1" applyAlignment="1">
      <alignment horizontal="center" vertical="center" wrapText="1"/>
    </xf>
    <xf numFmtId="0" fontId="48" fillId="19" borderId="1" xfId="0" applyFont="1" applyFill="1" applyBorder="1" applyAlignment="1">
      <alignment horizontal="center" vertical="center" wrapText="1"/>
    </xf>
    <xf numFmtId="0" fontId="48" fillId="19" borderId="1" xfId="0" applyFont="1" applyFill="1" applyBorder="1" applyAlignment="1">
      <alignment horizontal="center" vertical="center"/>
    </xf>
    <xf numFmtId="0" fontId="48" fillId="19" borderId="1" xfId="0" applyFont="1" applyFill="1" applyBorder="1" applyAlignment="1">
      <alignment vertical="center" wrapText="1"/>
    </xf>
    <xf numFmtId="0" fontId="31" fillId="19" borderId="1" xfId="0" applyFont="1" applyFill="1" applyBorder="1" applyAlignment="1">
      <alignment horizontal="center" vertical="center" wrapText="1"/>
    </xf>
    <xf numFmtId="0" fontId="31" fillId="19" borderId="16" xfId="0" applyFont="1" applyFill="1" applyBorder="1" applyAlignment="1">
      <alignment horizontal="center" vertical="center" wrapText="1"/>
    </xf>
    <xf numFmtId="0" fontId="31" fillId="19" borderId="17" xfId="0" applyFont="1" applyFill="1" applyBorder="1" applyAlignment="1">
      <alignment horizontal="center" vertical="center" wrapText="1"/>
    </xf>
    <xf numFmtId="0" fontId="60" fillId="19" borderId="1" xfId="0" applyFont="1" applyFill="1" applyBorder="1" applyAlignment="1">
      <alignment horizontal="center" vertical="center"/>
    </xf>
    <xf numFmtId="0" fontId="0" fillId="3" borderId="0" xfId="0" applyFill="1"/>
    <xf numFmtId="0" fontId="16" fillId="3" borderId="1" xfId="0" applyFont="1" applyFill="1" applyBorder="1" applyAlignment="1">
      <alignment horizontal="center" vertical="center"/>
    </xf>
    <xf numFmtId="0" fontId="23" fillId="3" borderId="1" xfId="0" applyFont="1" applyFill="1" applyBorder="1" applyAlignment="1">
      <alignment horizontal="center" vertical="center"/>
    </xf>
    <xf numFmtId="0" fontId="28" fillId="3" borderId="1" xfId="0" applyFont="1" applyFill="1" applyBorder="1" applyAlignment="1">
      <alignment horizontal="center" vertical="center"/>
    </xf>
    <xf numFmtId="0" fontId="14" fillId="3" borderId="1" xfId="0" applyFont="1" applyFill="1" applyBorder="1" applyAlignment="1">
      <alignment horizontal="center" vertical="center"/>
    </xf>
    <xf numFmtId="0" fontId="15"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7" fillId="12" borderId="1" xfId="0" applyFont="1" applyFill="1" applyBorder="1" applyAlignment="1">
      <alignment vertical="center" wrapText="1"/>
    </xf>
    <xf numFmtId="167" fontId="4" fillId="2" borderId="1" xfId="0" applyNumberFormat="1" applyFont="1" applyFill="1" applyBorder="1" applyAlignment="1">
      <alignment horizontal="center" vertical="center" wrapText="1"/>
    </xf>
    <xf numFmtId="167" fontId="3" fillId="2" borderId="1" xfId="0" applyNumberFormat="1" applyFont="1" applyFill="1" applyBorder="1" applyAlignment="1">
      <alignment vertical="center" wrapText="1"/>
    </xf>
    <xf numFmtId="167" fontId="4" fillId="0" borderId="7" xfId="0" applyNumberFormat="1" applyFont="1" applyBorder="1" applyAlignment="1">
      <alignment horizontal="center" vertical="center" wrapText="1"/>
    </xf>
    <xf numFmtId="167" fontId="5" fillId="2" borderId="1" xfId="0" applyNumberFormat="1" applyFont="1" applyFill="1" applyBorder="1" applyAlignment="1">
      <alignment horizontal="center" vertical="center" wrapText="1"/>
    </xf>
    <xf numFmtId="167" fontId="8" fillId="2" borderId="1" xfId="0" applyNumberFormat="1" applyFont="1" applyFill="1" applyBorder="1" applyAlignment="1">
      <alignment vertical="center" wrapText="1"/>
    </xf>
    <xf numFmtId="167" fontId="8" fillId="2" borderId="1" xfId="0" applyNumberFormat="1" applyFont="1" applyFill="1" applyBorder="1" applyAlignment="1">
      <alignment horizontal="center" vertical="center" wrapText="1"/>
    </xf>
    <xf numFmtId="167" fontId="8" fillId="0" borderId="1" xfId="0" applyNumberFormat="1" applyFont="1" applyBorder="1" applyAlignment="1">
      <alignment horizontal="center" vertical="center" wrapText="1"/>
    </xf>
    <xf numFmtId="164" fontId="3" fillId="2" borderId="1" xfId="1" applyNumberFormat="1" applyFont="1" applyFill="1" applyBorder="1" applyAlignment="1">
      <alignment horizontal="center" vertical="center" wrapText="1"/>
    </xf>
    <xf numFmtId="164" fontId="8" fillId="3" borderId="1" xfId="0" applyNumberFormat="1" applyFont="1" applyFill="1" applyBorder="1" applyAlignment="1">
      <alignment horizontal="center" vertical="center" wrapText="1"/>
    </xf>
    <xf numFmtId="164" fontId="4" fillId="3" borderId="1" xfId="0" applyNumberFormat="1" applyFont="1" applyFill="1" applyBorder="1" applyAlignment="1">
      <alignment horizontal="center" vertical="center" wrapText="1"/>
    </xf>
    <xf numFmtId="164" fontId="4" fillId="2" borderId="1" xfId="1" applyNumberFormat="1"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164" fontId="5" fillId="0" borderId="1" xfId="0" applyNumberFormat="1" applyFont="1" applyBorder="1" applyAlignment="1">
      <alignment horizontal="center" vertical="center" wrapText="1"/>
    </xf>
    <xf numFmtId="167" fontId="4" fillId="0" borderId="1" xfId="0" applyNumberFormat="1" applyFont="1" applyBorder="1" applyAlignment="1">
      <alignment vertical="center" wrapText="1"/>
    </xf>
    <xf numFmtId="3" fontId="4" fillId="3" borderId="1" xfId="0" applyNumberFormat="1" applyFont="1" applyFill="1" applyBorder="1" applyAlignment="1">
      <alignment horizontal="center" vertical="center" wrapText="1"/>
    </xf>
    <xf numFmtId="0" fontId="0" fillId="0" borderId="0" xfId="0" applyAlignment="1">
      <alignment horizontal="center" vertical="center"/>
    </xf>
    <xf numFmtId="0" fontId="0" fillId="3" borderId="0" xfId="0" applyFill="1" applyAlignment="1">
      <alignment horizontal="center" vertical="center"/>
    </xf>
    <xf numFmtId="0" fontId="0" fillId="6" borderId="0" xfId="0" applyFill="1" applyAlignment="1">
      <alignment horizontal="center" vertical="center"/>
    </xf>
    <xf numFmtId="0" fontId="0" fillId="6" borderId="0" xfId="0" applyFill="1" applyAlignment="1">
      <alignment horizontal="center" vertical="center" wrapText="1"/>
    </xf>
    <xf numFmtId="3" fontId="3" fillId="0" borderId="1" xfId="0" applyNumberFormat="1" applyFont="1" applyBorder="1" applyAlignment="1">
      <alignment horizontal="center" vertical="center" wrapText="1"/>
    </xf>
    <xf numFmtId="3" fontId="9" fillId="2" borderId="1" xfId="0" applyNumberFormat="1" applyFont="1" applyFill="1" applyBorder="1" applyAlignment="1">
      <alignment horizontal="center" vertical="center" wrapText="1"/>
    </xf>
    <xf numFmtId="0" fontId="3" fillId="0" borderId="0" xfId="0" applyFont="1" applyAlignment="1">
      <alignment wrapText="1"/>
    </xf>
    <xf numFmtId="164" fontId="22" fillId="0" borderId="27" xfId="0" applyNumberFormat="1" applyFont="1" applyBorder="1" applyAlignment="1">
      <alignment horizontal="center" vertical="center"/>
    </xf>
    <xf numFmtId="166" fontId="22" fillId="0" borderId="23" xfId="1" applyNumberFormat="1" applyFont="1" applyBorder="1" applyAlignment="1">
      <alignment horizontal="center" vertical="center"/>
    </xf>
    <xf numFmtId="164" fontId="22" fillId="0" borderId="6" xfId="0" applyNumberFormat="1" applyFont="1" applyBorder="1" applyAlignment="1">
      <alignment horizontal="center" vertical="center"/>
    </xf>
    <xf numFmtId="166" fontId="22" fillId="0" borderId="21" xfId="1" applyNumberFormat="1" applyFont="1" applyBorder="1" applyAlignment="1">
      <alignment horizontal="center" vertical="center"/>
    </xf>
    <xf numFmtId="164" fontId="22" fillId="0" borderId="28" xfId="0" applyNumberFormat="1" applyFont="1" applyBorder="1" applyAlignment="1">
      <alignment horizontal="center" vertical="center"/>
    </xf>
    <xf numFmtId="166" fontId="22" fillId="0" borderId="17" xfId="1" applyNumberFormat="1" applyFont="1" applyBorder="1" applyAlignment="1">
      <alignment horizontal="center" vertical="center"/>
    </xf>
    <xf numFmtId="0" fontId="3" fillId="5" borderId="9" xfId="0" applyFont="1" applyFill="1" applyBorder="1" applyAlignment="1">
      <alignment horizontal="center" vertical="center" wrapText="1"/>
    </xf>
    <xf numFmtId="0" fontId="48" fillId="18" borderId="44" xfId="0" applyFont="1" applyFill="1" applyBorder="1" applyAlignment="1">
      <alignment horizontal="center" vertical="center" wrapText="1"/>
    </xf>
    <xf numFmtId="0" fontId="48" fillId="18" borderId="19" xfId="0" applyFont="1" applyFill="1" applyBorder="1" applyAlignment="1">
      <alignment horizontal="center" vertical="center" wrapText="1"/>
    </xf>
    <xf numFmtId="0" fontId="6" fillId="13" borderId="2" xfId="0" applyFont="1" applyFill="1" applyBorder="1" applyAlignment="1">
      <alignment horizontal="left" vertical="center" wrapText="1"/>
    </xf>
    <xf numFmtId="0" fontId="6" fillId="14" borderId="2" xfId="0" applyFont="1" applyFill="1" applyBorder="1" applyAlignment="1">
      <alignment horizontal="left" vertical="center" wrapText="1"/>
    </xf>
    <xf numFmtId="0" fontId="30" fillId="15" borderId="2" xfId="0" applyFont="1" applyFill="1" applyBorder="1" applyAlignment="1">
      <alignment horizontal="left" vertical="center" wrapText="1"/>
    </xf>
    <xf numFmtId="0" fontId="6" fillId="16" borderId="2" xfId="0" applyFont="1" applyFill="1" applyBorder="1" applyAlignment="1">
      <alignment horizontal="left" vertical="center" wrapText="1"/>
    </xf>
    <xf numFmtId="0" fontId="6" fillId="17" borderId="12" xfId="0" applyFont="1" applyFill="1" applyBorder="1" applyAlignment="1">
      <alignment horizontal="left" vertical="center" wrapText="1"/>
    </xf>
    <xf numFmtId="0" fontId="33" fillId="0" borderId="22" xfId="0" applyFont="1" applyBorder="1" applyAlignment="1">
      <alignment horizontal="left"/>
    </xf>
    <xf numFmtId="0" fontId="3" fillId="5" borderId="50" xfId="0" applyFont="1" applyFill="1" applyBorder="1" applyAlignment="1">
      <alignment horizontal="center" vertical="center" wrapText="1"/>
    </xf>
    <xf numFmtId="0" fontId="63" fillId="0" borderId="0" xfId="4"/>
    <xf numFmtId="0" fontId="64" fillId="0" borderId="0" xfId="0" applyFont="1"/>
    <xf numFmtId="0" fontId="53" fillId="0" borderId="0" xfId="0" applyFont="1"/>
    <xf numFmtId="0" fontId="3" fillId="5" borderId="53" xfId="0" applyFont="1" applyFill="1" applyBorder="1" applyAlignment="1">
      <alignment horizontal="center" vertical="center" wrapText="1"/>
    </xf>
    <xf numFmtId="0" fontId="3" fillId="5" borderId="54" xfId="0" applyFont="1" applyFill="1" applyBorder="1" applyAlignment="1">
      <alignment horizontal="center" vertical="center" wrapText="1"/>
    </xf>
    <xf numFmtId="0" fontId="58" fillId="18" borderId="51" xfId="0" applyFont="1" applyFill="1" applyBorder="1" applyAlignment="1">
      <alignment horizontal="left" vertical="center" wrapText="1" indent="1"/>
    </xf>
    <xf numFmtId="0" fontId="58" fillId="18" borderId="52" xfId="0" applyFont="1" applyFill="1" applyBorder="1" applyAlignment="1">
      <alignment horizontal="left" vertical="center" wrapText="1" indent="1"/>
    </xf>
    <xf numFmtId="0" fontId="64" fillId="18" borderId="6" xfId="0" applyFont="1" applyFill="1" applyBorder="1"/>
    <xf numFmtId="0" fontId="58" fillId="18" borderId="51" xfId="0" applyFont="1" applyFill="1" applyBorder="1" applyAlignment="1">
      <alignment horizontal="left" vertical="center" wrapText="1"/>
    </xf>
    <xf numFmtId="0" fontId="58" fillId="18" borderId="52" xfId="0" applyFont="1" applyFill="1" applyBorder="1" applyAlignment="1">
      <alignment horizontal="left" vertical="center" wrapText="1"/>
    </xf>
    <xf numFmtId="0" fontId="11" fillId="18" borderId="18" xfId="0" applyFont="1" applyFill="1" applyBorder="1"/>
    <xf numFmtId="0" fontId="22" fillId="0" borderId="53" xfId="0" applyFont="1" applyBorder="1" applyAlignment="1">
      <alignment horizontal="center"/>
    </xf>
    <xf numFmtId="0" fontId="22" fillId="0" borderId="54" xfId="0" applyFont="1" applyBorder="1" applyAlignment="1">
      <alignment horizontal="center"/>
    </xf>
    <xf numFmtId="0" fontId="22" fillId="0" borderId="1" xfId="0" applyFont="1" applyBorder="1" applyAlignment="1">
      <alignment horizontal="center"/>
    </xf>
    <xf numFmtId="0" fontId="22" fillId="0" borderId="46" xfId="0" applyFont="1" applyBorder="1" applyAlignment="1">
      <alignment horizontal="center"/>
    </xf>
    <xf numFmtId="164" fontId="22" fillId="0" borderId="1" xfId="0" applyNumberFormat="1" applyFont="1" applyBorder="1" applyAlignment="1">
      <alignment horizontal="center"/>
    </xf>
    <xf numFmtId="0" fontId="22" fillId="0" borderId="48" xfId="0" applyFont="1" applyBorder="1" applyAlignment="1">
      <alignment horizontal="center"/>
    </xf>
    <xf numFmtId="164" fontId="22" fillId="0" borderId="48" xfId="0" applyNumberFormat="1" applyFont="1" applyBorder="1" applyAlignment="1">
      <alignment horizontal="center"/>
    </xf>
    <xf numFmtId="0" fontId="22" fillId="0" borderId="49" xfId="0" applyFont="1" applyBorder="1" applyAlignment="1">
      <alignment horizontal="center"/>
    </xf>
    <xf numFmtId="4" fontId="57" fillId="0" borderId="1" xfId="0" applyNumberFormat="1" applyFont="1" applyBorder="1" applyAlignment="1">
      <alignment horizontal="center" vertical="center" wrapText="1"/>
    </xf>
    <xf numFmtId="4" fontId="57" fillId="0" borderId="46" xfId="0" applyNumberFormat="1" applyFont="1" applyBorder="1" applyAlignment="1">
      <alignment horizontal="center" vertical="center" wrapText="1"/>
    </xf>
    <xf numFmtId="4" fontId="57" fillId="0" borderId="48" xfId="0" applyNumberFormat="1" applyFont="1" applyBorder="1" applyAlignment="1">
      <alignment horizontal="center" vertical="center" wrapText="1"/>
    </xf>
    <xf numFmtId="4" fontId="57" fillId="0" borderId="49" xfId="0" applyNumberFormat="1" applyFont="1" applyBorder="1" applyAlignment="1">
      <alignment horizontal="center" vertical="center" wrapText="1"/>
    </xf>
    <xf numFmtId="167" fontId="57" fillId="0" borderId="1" xfId="0" applyNumberFormat="1" applyFont="1" applyBorder="1" applyAlignment="1">
      <alignment horizontal="center" vertical="center" wrapText="1"/>
    </xf>
    <xf numFmtId="167" fontId="57" fillId="0" borderId="46" xfId="0" applyNumberFormat="1" applyFont="1" applyBorder="1" applyAlignment="1">
      <alignment horizontal="center" vertical="center" wrapText="1"/>
    </xf>
    <xf numFmtId="167" fontId="57" fillId="0" borderId="48" xfId="0" applyNumberFormat="1" applyFont="1" applyBorder="1" applyAlignment="1">
      <alignment horizontal="center" vertical="center" wrapText="1"/>
    </xf>
    <xf numFmtId="167" fontId="57" fillId="0" borderId="49" xfId="0" applyNumberFormat="1" applyFont="1" applyBorder="1" applyAlignment="1">
      <alignment horizontal="center" vertical="center" wrapText="1"/>
    </xf>
    <xf numFmtId="4" fontId="25" fillId="2" borderId="1" xfId="0" applyNumberFormat="1" applyFont="1" applyFill="1" applyBorder="1" applyAlignment="1">
      <alignment horizontal="center" vertical="center" wrapText="1"/>
    </xf>
    <xf numFmtId="4" fontId="33" fillId="2" borderId="1" xfId="0" applyNumberFormat="1" applyFont="1" applyFill="1" applyBorder="1" applyAlignment="1">
      <alignment horizontal="center" vertical="center" wrapText="1"/>
    </xf>
    <xf numFmtId="4" fontId="33" fillId="0" borderId="1" xfId="0" applyNumberFormat="1" applyFont="1" applyBorder="1" applyAlignment="1">
      <alignment horizontal="center" vertical="center" wrapText="1"/>
    </xf>
    <xf numFmtId="4" fontId="25" fillId="0" borderId="1" xfId="0" applyNumberFormat="1" applyFont="1" applyBorder="1" applyAlignment="1">
      <alignment horizontal="center" vertical="center" wrapText="1"/>
    </xf>
    <xf numFmtId="4" fontId="33" fillId="0" borderId="46" xfId="0" applyNumberFormat="1" applyFont="1" applyBorder="1" applyAlignment="1">
      <alignment horizontal="center" vertical="center" wrapText="1"/>
    </xf>
    <xf numFmtId="4" fontId="57" fillId="2" borderId="1" xfId="0" applyNumberFormat="1" applyFont="1" applyFill="1" applyBorder="1" applyAlignment="1">
      <alignment horizontal="center" vertical="center" wrapText="1"/>
    </xf>
    <xf numFmtId="4" fontId="22" fillId="0" borderId="1" xfId="0" applyNumberFormat="1" applyFont="1" applyBorder="1" applyAlignment="1">
      <alignment horizontal="center" vertical="center" wrapText="1"/>
    </xf>
    <xf numFmtId="4" fontId="22" fillId="0" borderId="46" xfId="0" applyNumberFormat="1" applyFont="1" applyBorder="1" applyAlignment="1">
      <alignment horizontal="center" vertical="center" wrapText="1"/>
    </xf>
    <xf numFmtId="4" fontId="57" fillId="2" borderId="46" xfId="0" applyNumberFormat="1" applyFont="1" applyFill="1" applyBorder="1" applyAlignment="1">
      <alignment horizontal="center" vertical="center" wrapText="1"/>
    </xf>
    <xf numFmtId="4" fontId="57" fillId="2" borderId="48" xfId="0" applyNumberFormat="1" applyFont="1" applyFill="1" applyBorder="1" applyAlignment="1">
      <alignment horizontal="center" vertical="center" wrapText="1"/>
    </xf>
    <xf numFmtId="4" fontId="57" fillId="2" borderId="49" xfId="0" applyNumberFormat="1" applyFont="1" applyFill="1" applyBorder="1" applyAlignment="1">
      <alignment horizontal="center" vertical="center" wrapText="1"/>
    </xf>
    <xf numFmtId="4" fontId="22" fillId="0" borderId="48" xfId="0" applyNumberFormat="1" applyFont="1" applyBorder="1" applyAlignment="1">
      <alignment horizontal="center" vertical="center" wrapText="1"/>
    </xf>
    <xf numFmtId="4" fontId="22" fillId="0" borderId="49" xfId="0" applyNumberFormat="1" applyFont="1" applyBorder="1" applyAlignment="1">
      <alignment horizontal="center" vertical="center" wrapText="1"/>
    </xf>
    <xf numFmtId="0" fontId="0" fillId="18" borderId="27" xfId="0" applyFill="1" applyBorder="1"/>
    <xf numFmtId="0" fontId="3" fillId="5" borderId="55" xfId="0" applyFont="1" applyFill="1" applyBorder="1" applyAlignment="1">
      <alignment horizontal="center" vertical="center" wrapText="1"/>
    </xf>
    <xf numFmtId="0" fontId="3" fillId="3" borderId="51" xfId="0" applyFont="1" applyFill="1" applyBorder="1" applyAlignment="1">
      <alignment horizontal="left" vertical="center" wrapText="1"/>
    </xf>
    <xf numFmtId="0" fontId="3" fillId="3" borderId="52" xfId="0" applyFont="1" applyFill="1" applyBorder="1" applyAlignment="1">
      <alignment horizontal="left" vertical="center" wrapText="1"/>
    </xf>
    <xf numFmtId="0" fontId="6" fillId="18" borderId="51" xfId="0" applyFont="1" applyFill="1" applyBorder="1" applyAlignment="1">
      <alignment horizontal="left" vertical="center" wrapText="1"/>
    </xf>
    <xf numFmtId="0" fontId="6" fillId="18" borderId="52" xfId="0" applyFont="1" applyFill="1" applyBorder="1" applyAlignment="1">
      <alignment horizontal="left" vertical="center" wrapText="1"/>
    </xf>
    <xf numFmtId="0" fontId="6" fillId="18" borderId="55" xfId="0" applyFont="1" applyFill="1" applyBorder="1" applyAlignment="1">
      <alignment horizontal="left" vertical="center" wrapText="1"/>
    </xf>
    <xf numFmtId="167" fontId="57" fillId="2" borderId="46" xfId="0" applyNumberFormat="1" applyFont="1" applyFill="1" applyBorder="1" applyAlignment="1">
      <alignment horizontal="center" vertical="center" wrapText="1"/>
    </xf>
    <xf numFmtId="167" fontId="57" fillId="2" borderId="49" xfId="0" applyNumberFormat="1" applyFont="1" applyFill="1" applyBorder="1" applyAlignment="1">
      <alignment horizontal="center" vertical="center" wrapText="1"/>
    </xf>
    <xf numFmtId="4" fontId="33" fillId="2" borderId="48" xfId="0" applyNumberFormat="1" applyFont="1" applyFill="1" applyBorder="1" applyAlignment="1">
      <alignment horizontal="center" vertical="center" wrapText="1"/>
    </xf>
    <xf numFmtId="4" fontId="25" fillId="2" borderId="48" xfId="0" applyNumberFormat="1" applyFont="1" applyFill="1" applyBorder="1" applyAlignment="1">
      <alignment horizontal="center" vertical="center" wrapText="1"/>
    </xf>
    <xf numFmtId="4" fontId="33" fillId="2" borderId="49" xfId="0" applyNumberFormat="1" applyFont="1" applyFill="1" applyBorder="1" applyAlignment="1">
      <alignment horizontal="center" vertical="center" wrapText="1"/>
    </xf>
    <xf numFmtId="164" fontId="22" fillId="3" borderId="27" xfId="0" applyNumberFormat="1" applyFont="1" applyFill="1" applyBorder="1" applyAlignment="1">
      <alignment horizontal="center" vertical="center"/>
    </xf>
    <xf numFmtId="166" fontId="22" fillId="3" borderId="23" xfId="1" applyNumberFormat="1" applyFont="1" applyFill="1" applyBorder="1" applyAlignment="1">
      <alignment horizontal="center" vertical="center"/>
    </xf>
    <xf numFmtId="164" fontId="22" fillId="3" borderId="6" xfId="0" applyNumberFormat="1" applyFont="1" applyFill="1" applyBorder="1" applyAlignment="1">
      <alignment horizontal="center" vertical="center"/>
    </xf>
    <xf numFmtId="166" fontId="22" fillId="3" borderId="21" xfId="1" applyNumberFormat="1" applyFont="1" applyFill="1" applyBorder="1" applyAlignment="1">
      <alignment horizontal="center" vertical="center"/>
    </xf>
    <xf numFmtId="164" fontId="22" fillId="3" borderId="28" xfId="0" applyNumberFormat="1" applyFont="1" applyFill="1" applyBorder="1" applyAlignment="1">
      <alignment horizontal="center" vertical="center"/>
    </xf>
    <xf numFmtId="166" fontId="22" fillId="3" borderId="17" xfId="1" applyNumberFormat="1" applyFont="1" applyFill="1" applyBorder="1" applyAlignment="1">
      <alignment horizontal="center" vertical="center"/>
    </xf>
    <xf numFmtId="164" fontId="33" fillId="0" borderId="28" xfId="0" applyNumberFormat="1" applyFont="1" applyBorder="1" applyAlignment="1">
      <alignment horizontal="center" vertical="center"/>
    </xf>
    <xf numFmtId="166" fontId="33" fillId="0" borderId="17" xfId="1" applyNumberFormat="1" applyFont="1" applyBorder="1" applyAlignment="1">
      <alignment horizontal="center" vertical="center"/>
    </xf>
    <xf numFmtId="0" fontId="48" fillId="18" borderId="42" xfId="0" applyFont="1" applyFill="1" applyBorder="1" applyAlignment="1">
      <alignment horizontal="left"/>
    </xf>
    <xf numFmtId="0" fontId="48" fillId="14" borderId="2" xfId="0" applyFont="1" applyFill="1" applyBorder="1" applyAlignment="1">
      <alignment horizontal="left" vertical="center" wrapText="1"/>
    </xf>
    <xf numFmtId="0" fontId="65" fillId="15" borderId="2" xfId="0" applyFont="1" applyFill="1" applyBorder="1" applyAlignment="1">
      <alignment horizontal="left" vertical="center" wrapText="1"/>
    </xf>
    <xf numFmtId="0" fontId="48" fillId="16" borderId="2" xfId="0" applyFont="1" applyFill="1" applyBorder="1" applyAlignment="1">
      <alignment horizontal="left" vertical="center" wrapText="1"/>
    </xf>
    <xf numFmtId="0" fontId="48" fillId="17" borderId="2" xfId="0" applyFont="1" applyFill="1" applyBorder="1" applyAlignment="1">
      <alignment horizontal="left" vertical="center" wrapText="1"/>
    </xf>
    <xf numFmtId="166" fontId="22" fillId="3" borderId="0" xfId="1" applyNumberFormat="1" applyFont="1" applyFill="1" applyBorder="1" applyAlignment="1">
      <alignment horizontal="center"/>
    </xf>
    <xf numFmtId="166" fontId="22" fillId="3" borderId="6" xfId="1" applyNumberFormat="1" applyFont="1" applyFill="1" applyBorder="1" applyAlignment="1">
      <alignment horizontal="center"/>
    </xf>
    <xf numFmtId="166" fontId="22" fillId="3" borderId="21" xfId="1" applyNumberFormat="1" applyFont="1" applyFill="1" applyBorder="1" applyAlignment="1">
      <alignment horizontal="center"/>
    </xf>
    <xf numFmtId="166" fontId="22" fillId="3" borderId="28" xfId="1" applyNumberFormat="1" applyFont="1" applyFill="1" applyBorder="1" applyAlignment="1">
      <alignment horizontal="center"/>
    </xf>
    <xf numFmtId="166" fontId="22" fillId="3" borderId="58" xfId="1" applyNumberFormat="1" applyFont="1" applyFill="1" applyBorder="1" applyAlignment="1">
      <alignment horizontal="center"/>
    </xf>
    <xf numFmtId="166" fontId="22" fillId="3" borderId="17" xfId="1" applyNumberFormat="1" applyFont="1" applyFill="1" applyBorder="1" applyAlignment="1">
      <alignment horizontal="center"/>
    </xf>
    <xf numFmtId="0" fontId="33" fillId="8" borderId="59" xfId="0" applyFont="1" applyFill="1" applyBorder="1" applyAlignment="1">
      <alignment horizontal="center"/>
    </xf>
    <xf numFmtId="0" fontId="33" fillId="8" borderId="60" xfId="0" applyFont="1" applyFill="1" applyBorder="1" applyAlignment="1">
      <alignment horizontal="center"/>
    </xf>
    <xf numFmtId="0" fontId="33" fillId="8" borderId="31" xfId="0" applyFont="1" applyFill="1" applyBorder="1" applyAlignment="1">
      <alignment horizontal="center"/>
    </xf>
    <xf numFmtId="0" fontId="48" fillId="13" borderId="61" xfId="0" applyFont="1" applyFill="1" applyBorder="1" applyAlignment="1">
      <alignment horizontal="left" vertical="center" wrapText="1"/>
    </xf>
    <xf numFmtId="0" fontId="21" fillId="0" borderId="0" xfId="0" applyFont="1" applyAlignment="1">
      <alignment vertical="center" wrapText="1"/>
    </xf>
    <xf numFmtId="4" fontId="57" fillId="2" borderId="65" xfId="0" applyNumberFormat="1" applyFont="1" applyFill="1" applyBorder="1" applyAlignment="1">
      <alignment horizontal="center" vertical="center" wrapText="1"/>
    </xf>
    <xf numFmtId="4" fontId="22" fillId="2" borderId="1" xfId="0" applyNumberFormat="1" applyFont="1" applyFill="1" applyBorder="1" applyAlignment="1">
      <alignment horizontal="center" vertical="center" wrapText="1"/>
    </xf>
    <xf numFmtId="4" fontId="57" fillId="0" borderId="2" xfId="0" applyNumberFormat="1" applyFont="1" applyBorder="1" applyAlignment="1">
      <alignment horizontal="center" vertical="center" wrapText="1"/>
    </xf>
    <xf numFmtId="2" fontId="57" fillId="3" borderId="1" xfId="0" applyNumberFormat="1" applyFont="1" applyFill="1" applyBorder="1" applyAlignment="1">
      <alignment horizontal="center" vertical="center" wrapText="1"/>
    </xf>
    <xf numFmtId="2" fontId="22" fillId="3" borderId="1" xfId="0" applyNumberFormat="1" applyFont="1" applyFill="1" applyBorder="1" applyAlignment="1">
      <alignment horizontal="center" vertical="center" wrapText="1"/>
    </xf>
    <xf numFmtId="2" fontId="57" fillId="3" borderId="46" xfId="0" applyNumberFormat="1" applyFont="1" applyFill="1" applyBorder="1" applyAlignment="1">
      <alignment horizontal="center" vertical="center" wrapText="1"/>
    </xf>
    <xf numFmtId="2" fontId="22" fillId="3" borderId="46" xfId="0" applyNumberFormat="1" applyFont="1" applyFill="1" applyBorder="1" applyAlignment="1">
      <alignment horizontal="center" vertical="center" wrapText="1"/>
    </xf>
    <xf numFmtId="2" fontId="22" fillId="3" borderId="48" xfId="0" applyNumberFormat="1" applyFont="1" applyFill="1" applyBorder="1" applyAlignment="1">
      <alignment horizontal="center" vertical="center" wrapText="1"/>
    </xf>
    <xf numFmtId="2" fontId="22" fillId="3" borderId="49" xfId="0" applyNumberFormat="1" applyFont="1" applyFill="1" applyBorder="1" applyAlignment="1">
      <alignment horizontal="center" vertical="center" wrapText="1"/>
    </xf>
    <xf numFmtId="2" fontId="57" fillId="3" borderId="53" xfId="0" applyNumberFormat="1" applyFont="1" applyFill="1" applyBorder="1" applyAlignment="1">
      <alignment horizontal="center" vertical="center" wrapText="1"/>
    </xf>
    <xf numFmtId="2" fontId="57" fillId="3" borderId="54" xfId="0" applyNumberFormat="1" applyFont="1" applyFill="1" applyBorder="1" applyAlignment="1">
      <alignment horizontal="center" vertical="center" wrapText="1"/>
    </xf>
    <xf numFmtId="2" fontId="25" fillId="5" borderId="67" xfId="0" applyNumberFormat="1" applyFont="1" applyFill="1" applyBorder="1" applyAlignment="1">
      <alignment horizontal="center" vertical="center" wrapText="1"/>
    </xf>
    <xf numFmtId="2" fontId="25" fillId="5" borderId="49" xfId="0" applyNumberFormat="1" applyFont="1" applyFill="1" applyBorder="1" applyAlignment="1">
      <alignment horizontal="center" vertical="center" wrapText="1"/>
    </xf>
    <xf numFmtId="0" fontId="33" fillId="0" borderId="66" xfId="0" applyFont="1" applyBorder="1" applyAlignment="1">
      <alignment horizontal="center" vertical="center" wrapText="1"/>
    </xf>
    <xf numFmtId="0" fontId="33" fillId="0" borderId="4" xfId="0" applyFont="1" applyBorder="1" applyAlignment="1">
      <alignment horizontal="center" vertical="center" wrapText="1"/>
    </xf>
    <xf numFmtId="0" fontId="33" fillId="0" borderId="67" xfId="0" applyFont="1" applyBorder="1" applyAlignment="1">
      <alignment horizontal="center" vertical="center" wrapText="1"/>
    </xf>
    <xf numFmtId="0" fontId="59" fillId="0" borderId="0" xfId="0" applyFont="1"/>
    <xf numFmtId="43" fontId="59" fillId="0" borderId="0" xfId="2" applyFont="1" applyBorder="1"/>
    <xf numFmtId="0" fontId="48" fillId="18" borderId="40" xfId="0" applyFont="1" applyFill="1" applyBorder="1" applyAlignment="1">
      <alignment horizontal="left" vertical="center"/>
    </xf>
    <xf numFmtId="0" fontId="48" fillId="18" borderId="41" xfId="0" applyFont="1" applyFill="1" applyBorder="1" applyAlignment="1">
      <alignment horizontal="center" vertical="center"/>
    </xf>
    <xf numFmtId="0" fontId="48" fillId="18" borderId="64" xfId="0" applyFont="1" applyFill="1" applyBorder="1" applyAlignment="1">
      <alignment horizontal="center" vertical="center" wrapText="1"/>
    </xf>
    <xf numFmtId="0" fontId="48" fillId="18" borderId="52" xfId="0" applyFont="1" applyFill="1" applyBorder="1" applyAlignment="1">
      <alignment vertical="center" wrapText="1"/>
    </xf>
    <xf numFmtId="0" fontId="48" fillId="18" borderId="55" xfId="0" applyFont="1" applyFill="1" applyBorder="1" applyAlignment="1">
      <alignment vertical="center" wrapText="1"/>
    </xf>
    <xf numFmtId="0" fontId="48" fillId="18" borderId="51" xfId="0" applyFont="1" applyFill="1" applyBorder="1" applyAlignment="1">
      <alignment vertical="center" wrapText="1"/>
    </xf>
    <xf numFmtId="43" fontId="5" fillId="0" borderId="53" xfId="2" applyFont="1" applyBorder="1"/>
    <xf numFmtId="43" fontId="5" fillId="0" borderId="54" xfId="2" applyFont="1" applyBorder="1"/>
    <xf numFmtId="43" fontId="5" fillId="0" borderId="1" xfId="2" applyFont="1" applyBorder="1"/>
    <xf numFmtId="43" fontId="5" fillId="0" borderId="46" xfId="2" applyFont="1" applyBorder="1"/>
    <xf numFmtId="43" fontId="9" fillId="5" borderId="48" xfId="2" applyFont="1" applyFill="1" applyBorder="1"/>
    <xf numFmtId="43" fontId="9" fillId="5" borderId="49" xfId="2" applyFont="1" applyFill="1" applyBorder="1"/>
    <xf numFmtId="4" fontId="33" fillId="0" borderId="70" xfId="0" applyNumberFormat="1" applyFont="1" applyBorder="1" applyAlignment="1">
      <alignment horizontal="center" vertical="center" wrapText="1"/>
    </xf>
    <xf numFmtId="4" fontId="33" fillId="0" borderId="49" xfId="0" applyNumberFormat="1" applyFont="1" applyBorder="1" applyAlignment="1">
      <alignment horizontal="center" vertical="center" wrapText="1"/>
    </xf>
    <xf numFmtId="0" fontId="0" fillId="0" borderId="0" xfId="0" applyAlignment="1">
      <alignment vertical="center"/>
    </xf>
    <xf numFmtId="0" fontId="66" fillId="0" borderId="0" xfId="0" applyFont="1" applyAlignment="1">
      <alignment vertical="center"/>
    </xf>
    <xf numFmtId="0" fontId="66" fillId="0" borderId="0" xfId="0" applyFont="1"/>
    <xf numFmtId="4" fontId="33" fillId="2" borderId="52" xfId="0" applyNumberFormat="1" applyFont="1" applyFill="1" applyBorder="1" applyAlignment="1">
      <alignment horizontal="center" vertical="center" wrapText="1"/>
    </xf>
    <xf numFmtId="4" fontId="33" fillId="0" borderId="50" xfId="0" applyNumberFormat="1" applyFont="1" applyBorder="1" applyAlignment="1">
      <alignment horizontal="center" vertical="center" wrapText="1"/>
    </xf>
    <xf numFmtId="4" fontId="33" fillId="0" borderId="48" xfId="0" applyNumberFormat="1" applyFont="1" applyBorder="1" applyAlignment="1">
      <alignment horizontal="center" vertical="center" wrapText="1"/>
    </xf>
    <xf numFmtId="4" fontId="25" fillId="0" borderId="48" xfId="0" applyNumberFormat="1" applyFont="1" applyBorder="1" applyAlignment="1">
      <alignment horizontal="center" vertical="center" wrapText="1"/>
    </xf>
    <xf numFmtId="0" fontId="58" fillId="18" borderId="55" xfId="0" applyFont="1" applyFill="1" applyBorder="1" applyAlignment="1">
      <alignment horizontal="left" vertical="center" wrapText="1"/>
    </xf>
    <xf numFmtId="4" fontId="22" fillId="2" borderId="54" xfId="0" applyNumberFormat="1" applyFont="1" applyFill="1" applyBorder="1" applyAlignment="1">
      <alignment horizontal="center" vertical="center" wrapText="1"/>
    </xf>
    <xf numFmtId="4" fontId="22" fillId="2" borderId="46" xfId="0" applyNumberFormat="1" applyFont="1" applyFill="1" applyBorder="1" applyAlignment="1">
      <alignment horizontal="center" vertical="center" wrapText="1"/>
    </xf>
    <xf numFmtId="0" fontId="58" fillId="18" borderId="47" xfId="0" applyFont="1" applyFill="1" applyBorder="1" applyAlignment="1">
      <alignment horizontal="left" vertical="center" wrapText="1"/>
    </xf>
    <xf numFmtId="0" fontId="0" fillId="5" borderId="71" xfId="0" applyFill="1" applyBorder="1"/>
    <xf numFmtId="4" fontId="22" fillId="5" borderId="32" xfId="0" applyNumberFormat="1" applyFont="1" applyFill="1" applyBorder="1" applyAlignment="1">
      <alignment horizontal="center" vertical="center" wrapText="1"/>
    </xf>
    <xf numFmtId="4" fontId="22" fillId="2" borderId="70" xfId="0" applyNumberFormat="1" applyFont="1" applyFill="1" applyBorder="1" applyAlignment="1">
      <alignment horizontal="center" vertical="center" wrapText="1"/>
    </xf>
    <xf numFmtId="170" fontId="25" fillId="0" borderId="1" xfId="0" applyNumberFormat="1" applyFont="1" applyBorder="1" applyAlignment="1">
      <alignment horizontal="center" vertical="center" wrapText="1"/>
    </xf>
    <xf numFmtId="170" fontId="33" fillId="0" borderId="1" xfId="0" applyNumberFormat="1" applyFont="1" applyBorder="1" applyAlignment="1">
      <alignment horizontal="center" vertical="center" wrapText="1"/>
    </xf>
    <xf numFmtId="170" fontId="33" fillId="0" borderId="46" xfId="0" applyNumberFormat="1" applyFont="1" applyBorder="1" applyAlignment="1">
      <alignment horizontal="center" vertical="center" wrapText="1"/>
    </xf>
    <xf numFmtId="170" fontId="25" fillId="0" borderId="48" xfId="0" applyNumberFormat="1" applyFont="1" applyBorder="1" applyAlignment="1">
      <alignment horizontal="center" vertical="center" wrapText="1"/>
    </xf>
    <xf numFmtId="170" fontId="33" fillId="0" borderId="48" xfId="0" applyNumberFormat="1" applyFont="1" applyBorder="1" applyAlignment="1">
      <alignment horizontal="center" vertical="center" wrapText="1"/>
    </xf>
    <xf numFmtId="170" fontId="33" fillId="0" borderId="49" xfId="0" applyNumberFormat="1" applyFont="1" applyBorder="1" applyAlignment="1">
      <alignment horizontal="center" vertical="center" wrapText="1"/>
    </xf>
    <xf numFmtId="0" fontId="67" fillId="0" borderId="0" xfId="0" applyFont="1" applyAlignment="1">
      <alignment vertical="center"/>
    </xf>
    <xf numFmtId="0" fontId="70" fillId="3" borderId="0" xfId="4" applyFont="1" applyFill="1" applyAlignment="1">
      <alignment vertical="center"/>
    </xf>
    <xf numFmtId="0" fontId="67" fillId="3" borderId="0" xfId="0" applyFont="1" applyFill="1" applyAlignment="1">
      <alignment vertical="center"/>
    </xf>
    <xf numFmtId="0" fontId="69" fillId="3" borderId="0" xfId="0" applyFont="1" applyFill="1" applyAlignment="1">
      <alignment vertical="center"/>
    </xf>
    <xf numFmtId="0" fontId="69" fillId="3" borderId="0" xfId="0" applyFont="1" applyFill="1" applyAlignment="1">
      <alignment vertical="center" wrapText="1"/>
    </xf>
    <xf numFmtId="0" fontId="68" fillId="0" borderId="0" xfId="0" applyFont="1" applyAlignment="1">
      <alignment horizontal="center" vertical="center"/>
    </xf>
    <xf numFmtId="0" fontId="41" fillId="18" borderId="0" xfId="0" applyFont="1" applyFill="1" applyAlignment="1">
      <alignment horizontal="center" vertical="center"/>
    </xf>
    <xf numFmtId="0" fontId="25" fillId="11" borderId="72" xfId="0" applyFont="1" applyFill="1" applyBorder="1" applyAlignment="1">
      <alignment horizontal="left" vertical="center" wrapText="1"/>
    </xf>
    <xf numFmtId="164" fontId="24" fillId="11" borderId="72" xfId="0" applyNumberFormat="1" applyFont="1" applyFill="1" applyBorder="1" applyAlignment="1">
      <alignment horizontal="center" vertical="center"/>
    </xf>
    <xf numFmtId="0" fontId="74" fillId="3" borderId="0" xfId="4" applyFont="1" applyFill="1" applyAlignment="1">
      <alignment vertical="center"/>
    </xf>
    <xf numFmtId="0" fontId="17" fillId="0" borderId="11" xfId="0" applyFont="1" applyBorder="1" applyAlignment="1">
      <alignment vertical="center" wrapText="1"/>
    </xf>
    <xf numFmtId="0" fontId="17" fillId="0" borderId="15" xfId="0" applyFont="1" applyBorder="1" applyAlignment="1">
      <alignment vertical="center" wrapText="1"/>
    </xf>
    <xf numFmtId="0" fontId="63" fillId="0" borderId="0" xfId="4" applyAlignment="1">
      <alignment horizontal="center" vertical="center" wrapText="1"/>
    </xf>
    <xf numFmtId="0" fontId="63" fillId="0" borderId="0" xfId="4" applyAlignment="1">
      <alignment horizontal="left" vertical="center" wrapText="1"/>
    </xf>
    <xf numFmtId="0" fontId="75" fillId="3" borderId="0" xfId="4" applyFont="1" applyFill="1" applyAlignment="1">
      <alignment vertical="center"/>
    </xf>
    <xf numFmtId="0" fontId="72" fillId="3" borderId="0" xfId="0" applyFont="1" applyFill="1"/>
    <xf numFmtId="0" fontId="73" fillId="3" borderId="0" xfId="0" applyFont="1" applyFill="1"/>
    <xf numFmtId="0" fontId="71" fillId="3" borderId="0" xfId="0" applyFont="1" applyFill="1" applyAlignment="1">
      <alignment horizontal="center" vertical="center"/>
    </xf>
    <xf numFmtId="0" fontId="76" fillId="18" borderId="0" xfId="0" applyFont="1" applyFill="1" applyAlignment="1">
      <alignment horizontal="center" vertical="center"/>
    </xf>
    <xf numFmtId="0" fontId="77" fillId="3" borderId="0" xfId="0" applyFont="1" applyFill="1" applyAlignment="1">
      <alignment horizontal="center" vertical="center" wrapText="1"/>
    </xf>
    <xf numFmtId="0" fontId="77" fillId="3" borderId="0" xfId="0" applyFont="1" applyFill="1" applyAlignment="1">
      <alignment horizontal="center" vertical="center"/>
    </xf>
    <xf numFmtId="0" fontId="4" fillId="0" borderId="0" xfId="0" applyFont="1" applyAlignment="1">
      <alignment horizontal="center" vertical="center" wrapText="1"/>
    </xf>
    <xf numFmtId="0" fontId="22" fillId="0" borderId="0" xfId="0" applyFont="1" applyAlignment="1">
      <alignment horizontal="center"/>
    </xf>
    <xf numFmtId="0" fontId="48" fillId="18" borderId="18" xfId="0" applyFont="1" applyFill="1" applyBorder="1" applyAlignment="1">
      <alignment horizontal="center"/>
    </xf>
    <xf numFmtId="0" fontId="48" fillId="18" borderId="19" xfId="0" applyFont="1" applyFill="1" applyBorder="1" applyAlignment="1">
      <alignment horizontal="center"/>
    </xf>
    <xf numFmtId="0" fontId="3" fillId="0" borderId="0" xfId="0" applyFont="1" applyAlignment="1">
      <alignment horizontal="center" wrapText="1"/>
    </xf>
    <xf numFmtId="0" fontId="3" fillId="0" borderId="0" xfId="0" applyFont="1" applyAlignment="1">
      <alignment horizontal="center" vertical="center" wrapText="1"/>
    </xf>
    <xf numFmtId="0" fontId="48" fillId="18" borderId="40" xfId="0" applyFont="1" applyFill="1" applyBorder="1" applyAlignment="1">
      <alignment horizontal="center"/>
    </xf>
    <xf numFmtId="0" fontId="48" fillId="18" borderId="41" xfId="0" applyFont="1" applyFill="1" applyBorder="1" applyAlignment="1">
      <alignment horizontal="center"/>
    </xf>
    <xf numFmtId="0" fontId="48" fillId="18" borderId="42" xfId="0" applyFont="1" applyFill="1" applyBorder="1" applyAlignment="1">
      <alignment horizontal="center"/>
    </xf>
    <xf numFmtId="0" fontId="48" fillId="18" borderId="43" xfId="0" applyFont="1" applyFill="1" applyBorder="1" applyAlignment="1">
      <alignment horizontal="center"/>
    </xf>
    <xf numFmtId="0" fontId="48" fillId="18" borderId="44" xfId="0" applyFont="1" applyFill="1" applyBorder="1" applyAlignment="1">
      <alignment horizontal="center"/>
    </xf>
    <xf numFmtId="0" fontId="48" fillId="18" borderId="27" xfId="0" applyFont="1" applyFill="1" applyBorder="1" applyAlignment="1">
      <alignment horizontal="center"/>
    </xf>
    <xf numFmtId="0" fontId="48" fillId="18" borderId="56" xfId="0" applyFont="1" applyFill="1" applyBorder="1" applyAlignment="1">
      <alignment horizontal="center"/>
    </xf>
    <xf numFmtId="0" fontId="48" fillId="18" borderId="57" xfId="0" applyFont="1" applyFill="1" applyBorder="1" applyAlignment="1">
      <alignment horizontal="center"/>
    </xf>
    <xf numFmtId="0" fontId="48" fillId="18" borderId="20" xfId="0" applyFont="1" applyFill="1" applyBorder="1" applyAlignment="1">
      <alignment horizontal="left" vertical="center"/>
    </xf>
    <xf numFmtId="0" fontId="48" fillId="18" borderId="16" xfId="0" applyFont="1" applyFill="1" applyBorder="1" applyAlignment="1">
      <alignment horizontal="left" vertical="center"/>
    </xf>
    <xf numFmtId="0" fontId="6" fillId="18" borderId="45" xfId="0" applyFont="1" applyFill="1" applyBorder="1" applyAlignment="1">
      <alignment horizontal="left" vertical="center" wrapText="1"/>
    </xf>
    <xf numFmtId="0" fontId="6" fillId="18" borderId="47" xfId="0" applyFont="1" applyFill="1" applyBorder="1" applyAlignment="1">
      <alignment horizontal="left" vertical="center" wrapText="1"/>
    </xf>
    <xf numFmtId="0" fontId="48" fillId="18" borderId="18" xfId="0" applyFont="1" applyFill="1" applyBorder="1" applyAlignment="1">
      <alignment horizontal="center" vertical="center" wrapText="1"/>
    </xf>
    <xf numFmtId="0" fontId="48" fillId="18" borderId="44" xfId="0" applyFont="1" applyFill="1" applyBorder="1" applyAlignment="1">
      <alignment horizontal="center" vertical="center" wrapText="1"/>
    </xf>
    <xf numFmtId="0" fontId="48" fillId="18" borderId="19" xfId="0" applyFont="1" applyFill="1" applyBorder="1" applyAlignment="1">
      <alignment horizontal="center" vertical="center" wrapText="1"/>
    </xf>
    <xf numFmtId="0" fontId="22" fillId="0" borderId="0" xfId="0" applyFont="1" applyAlignment="1">
      <alignment horizontal="center" vertical="center" wrapText="1"/>
    </xf>
    <xf numFmtId="0" fontId="3" fillId="0" borderId="0" xfId="0" applyFont="1" applyAlignment="1">
      <alignment horizontal="center"/>
    </xf>
    <xf numFmtId="0" fontId="21" fillId="0" borderId="0" xfId="0" applyFont="1" applyAlignment="1">
      <alignment horizontal="center"/>
    </xf>
    <xf numFmtId="0" fontId="6" fillId="18" borderId="62" xfId="0" applyFont="1" applyFill="1" applyBorder="1" applyAlignment="1">
      <alignment horizontal="left" vertical="center" wrapText="1"/>
    </xf>
    <xf numFmtId="0" fontId="6" fillId="18" borderId="63" xfId="0" applyFont="1" applyFill="1" applyBorder="1" applyAlignment="1">
      <alignment horizontal="left" vertical="center" wrapText="1"/>
    </xf>
    <xf numFmtId="2" fontId="22" fillId="0" borderId="0" xfId="0" applyNumberFormat="1" applyFont="1" applyAlignment="1">
      <alignment horizontal="center" vertical="center" wrapText="1"/>
    </xf>
    <xf numFmtId="0" fontId="21" fillId="0" borderId="0" xfId="0" applyFont="1" applyAlignment="1">
      <alignment horizontal="center" vertical="center" wrapText="1"/>
    </xf>
    <xf numFmtId="0" fontId="19" fillId="18" borderId="26" xfId="0" applyFont="1" applyFill="1" applyBorder="1" applyAlignment="1">
      <alignment horizontal="center" vertical="center" wrapText="1"/>
    </xf>
    <xf numFmtId="0" fontId="19" fillId="18" borderId="29" xfId="0" applyFont="1" applyFill="1" applyBorder="1" applyAlignment="1">
      <alignment horizontal="center" vertical="center" wrapText="1"/>
    </xf>
    <xf numFmtId="0" fontId="19" fillId="18" borderId="20" xfId="0" applyFont="1" applyFill="1" applyBorder="1" applyAlignment="1">
      <alignment horizontal="center" vertical="center" wrapText="1"/>
    </xf>
    <xf numFmtId="0" fontId="19" fillId="18" borderId="5" xfId="0" applyFont="1" applyFill="1" applyBorder="1" applyAlignment="1">
      <alignment horizontal="center" vertical="center" wrapText="1"/>
    </xf>
    <xf numFmtId="0" fontId="19" fillId="18" borderId="25" xfId="0" applyFont="1" applyFill="1" applyBorder="1" applyAlignment="1">
      <alignment horizontal="center" vertical="center" wrapText="1"/>
    </xf>
    <xf numFmtId="0" fontId="48" fillId="18" borderId="60" xfId="0" applyFont="1" applyFill="1" applyBorder="1" applyAlignment="1">
      <alignment horizontal="center" vertical="center"/>
    </xf>
    <xf numFmtId="0" fontId="48" fillId="18" borderId="31" xfId="0" applyFont="1" applyFill="1" applyBorder="1" applyAlignment="1">
      <alignment horizontal="center" vertical="center"/>
    </xf>
    <xf numFmtId="0" fontId="48" fillId="18" borderId="20" xfId="0" applyFont="1" applyFill="1" applyBorder="1" applyAlignment="1">
      <alignment horizontal="center" vertical="center"/>
    </xf>
    <xf numFmtId="0" fontId="48" fillId="18" borderId="16" xfId="0" applyFont="1" applyFill="1" applyBorder="1" applyAlignment="1">
      <alignment horizontal="center" vertical="center"/>
    </xf>
    <xf numFmtId="0" fontId="48" fillId="18" borderId="27" xfId="0" applyFont="1" applyFill="1" applyBorder="1" applyAlignment="1">
      <alignment horizontal="center" vertical="center"/>
    </xf>
    <xf numFmtId="0" fontId="48" fillId="18" borderId="28" xfId="0" applyFont="1" applyFill="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center" vertical="center" wrapText="1"/>
    </xf>
    <xf numFmtId="4" fontId="33" fillId="0" borderId="68" xfId="0" applyNumberFormat="1" applyFont="1" applyBorder="1" applyAlignment="1">
      <alignment horizontal="center" vertical="center" wrapText="1"/>
    </xf>
    <xf numFmtId="4" fontId="33" fillId="0" borderId="69" xfId="0" applyNumberFormat="1" applyFont="1" applyBorder="1" applyAlignment="1">
      <alignment horizontal="center" vertical="center" wrapText="1"/>
    </xf>
    <xf numFmtId="4" fontId="33" fillId="0" borderId="70" xfId="0" applyNumberFormat="1" applyFont="1" applyBorder="1" applyAlignment="1">
      <alignment horizontal="center" vertical="center" wrapText="1"/>
    </xf>
    <xf numFmtId="0" fontId="48" fillId="18" borderId="27" xfId="0" applyFont="1" applyFill="1" applyBorder="1" applyAlignment="1">
      <alignment horizontal="center" vertical="center" wrapText="1"/>
    </xf>
    <xf numFmtId="0" fontId="48" fillId="18" borderId="56" xfId="0" applyFont="1" applyFill="1" applyBorder="1" applyAlignment="1">
      <alignment horizontal="center" vertical="center" wrapText="1"/>
    </xf>
    <xf numFmtId="0" fontId="6" fillId="18" borderId="55" xfId="0" applyFont="1" applyFill="1" applyBorder="1" applyAlignment="1">
      <alignment horizontal="left" vertical="center" wrapText="1"/>
    </xf>
    <xf numFmtId="0" fontId="6" fillId="18" borderId="51" xfId="0" applyFont="1" applyFill="1" applyBorder="1" applyAlignment="1">
      <alignment horizontal="left" vertical="center" wrapText="1"/>
    </xf>
    <xf numFmtId="0" fontId="48" fillId="18" borderId="40" xfId="0" applyFont="1" applyFill="1" applyBorder="1" applyAlignment="1">
      <alignment horizontal="center" vertical="center" wrapText="1"/>
    </xf>
    <xf numFmtId="0" fontId="48" fillId="18" borderId="64" xfId="0" applyFont="1" applyFill="1" applyBorder="1" applyAlignment="1">
      <alignment horizontal="center" vertical="center" wrapText="1"/>
    </xf>
    <xf numFmtId="0" fontId="22" fillId="0" borderId="0" xfId="0" applyFont="1" applyAlignment="1">
      <alignment horizontal="center" wrapText="1"/>
    </xf>
    <xf numFmtId="0" fontId="48" fillId="18" borderId="41" xfId="0" applyFont="1" applyFill="1" applyBorder="1" applyAlignment="1">
      <alignment horizontal="center" vertical="center" wrapText="1"/>
    </xf>
    <xf numFmtId="0" fontId="11" fillId="3" borderId="0" xfId="0" applyFont="1" applyFill="1" applyAlignment="1">
      <alignment horizontal="center"/>
    </xf>
    <xf numFmtId="0" fontId="17" fillId="0" borderId="0" xfId="0" applyFont="1" applyAlignment="1">
      <alignment horizontal="center" vertical="center"/>
    </xf>
    <xf numFmtId="0" fontId="17" fillId="0" borderId="0" xfId="0" applyFont="1" applyAlignment="1">
      <alignment horizontal="center" vertical="center" wrapText="1"/>
    </xf>
    <xf numFmtId="0" fontId="17" fillId="0" borderId="11" xfId="0" applyFont="1" applyBorder="1" applyAlignment="1">
      <alignment horizontal="center" vertical="center" wrapText="1"/>
    </xf>
    <xf numFmtId="0" fontId="17" fillId="0" borderId="1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7" fillId="19" borderId="1" xfId="0" applyFont="1" applyFill="1" applyBorder="1" applyAlignment="1">
      <alignment horizontal="center" vertical="center" wrapText="1"/>
    </xf>
    <xf numFmtId="0" fontId="7" fillId="7" borderId="1" xfId="0" applyFont="1" applyFill="1" applyBorder="1" applyAlignment="1">
      <alignment horizontal="center" vertical="center" wrapText="1"/>
    </xf>
    <xf numFmtId="0" fontId="7" fillId="9" borderId="1" xfId="0" applyFont="1" applyFill="1" applyBorder="1" applyAlignment="1">
      <alignment horizontal="center" vertical="center" wrapText="1"/>
    </xf>
    <xf numFmtId="0" fontId="7" fillId="12"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19" borderId="2" xfId="0" applyFont="1" applyFill="1" applyBorder="1" applyAlignment="1">
      <alignment horizontal="center" vertical="center" wrapText="1"/>
    </xf>
    <xf numFmtId="0" fontId="7" fillId="19" borderId="3" xfId="0" applyFont="1" applyFill="1" applyBorder="1" applyAlignment="1">
      <alignment horizontal="center" vertical="center" wrapText="1"/>
    </xf>
    <xf numFmtId="0" fontId="7" fillId="19" borderId="4" xfId="0" applyFont="1" applyFill="1" applyBorder="1" applyAlignment="1">
      <alignment horizontal="center" vertical="center" wrapText="1"/>
    </xf>
    <xf numFmtId="166" fontId="7" fillId="19" borderId="1" xfId="1" applyNumberFormat="1" applyFont="1" applyFill="1" applyBorder="1" applyAlignment="1">
      <alignment horizontal="center" vertical="center" wrapText="1"/>
    </xf>
    <xf numFmtId="0" fontId="6" fillId="20" borderId="1"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6" fillId="19" borderId="1" xfId="0" applyFont="1" applyFill="1" applyBorder="1" applyAlignment="1">
      <alignment horizontal="center"/>
    </xf>
    <xf numFmtId="0" fontId="48" fillId="19" borderId="1" xfId="0" applyFont="1" applyFill="1" applyBorder="1" applyAlignment="1">
      <alignment horizontal="center"/>
    </xf>
    <xf numFmtId="0" fontId="48" fillId="19" borderId="2" xfId="0" applyFont="1" applyFill="1" applyBorder="1" applyAlignment="1">
      <alignment horizontal="center" vertical="center" wrapText="1"/>
    </xf>
    <xf numFmtId="0" fontId="48" fillId="19" borderId="3" xfId="0" applyFont="1" applyFill="1" applyBorder="1" applyAlignment="1">
      <alignment horizontal="center" vertical="center" wrapText="1"/>
    </xf>
    <xf numFmtId="0" fontId="48" fillId="19" borderId="4" xfId="0" applyFont="1" applyFill="1" applyBorder="1" applyAlignment="1">
      <alignment horizontal="center" vertical="center" wrapText="1"/>
    </xf>
    <xf numFmtId="0" fontId="48" fillId="19" borderId="1" xfId="0" applyFont="1" applyFill="1" applyBorder="1" applyAlignment="1">
      <alignment horizontal="center" vertical="center" wrapText="1"/>
    </xf>
    <xf numFmtId="0" fontId="48" fillId="19" borderId="1" xfId="0" applyFont="1" applyFill="1" applyBorder="1" applyAlignment="1">
      <alignment horizontal="center" vertical="center"/>
    </xf>
    <xf numFmtId="0" fontId="52" fillId="0" borderId="0" xfId="0" applyFont="1" applyAlignment="1">
      <alignment horizontal="left" vertical="center"/>
    </xf>
    <xf numFmtId="0" fontId="48" fillId="19" borderId="11" xfId="0" applyFont="1" applyFill="1" applyBorder="1" applyAlignment="1">
      <alignment horizontal="center" vertical="center" wrapText="1"/>
    </xf>
    <xf numFmtId="4" fontId="4" fillId="3" borderId="8" xfId="0" applyNumberFormat="1" applyFont="1" applyFill="1" applyBorder="1" applyAlignment="1">
      <alignment horizontal="center" vertical="center" wrapText="1"/>
    </xf>
    <xf numFmtId="4" fontId="4" fillId="3" borderId="9" xfId="0" applyNumberFormat="1" applyFont="1" applyFill="1" applyBorder="1" applyAlignment="1">
      <alignment horizontal="center" vertical="center" wrapText="1"/>
    </xf>
    <xf numFmtId="0" fontId="63" fillId="0" borderId="11" xfId="4" applyBorder="1" applyAlignment="1">
      <alignment horizontal="center" vertical="center" wrapText="1"/>
    </xf>
    <xf numFmtId="0" fontId="22" fillId="0" borderId="37" xfId="0" applyFont="1" applyBorder="1" applyAlignment="1">
      <alignment horizontal="center" vertical="center" wrapText="1"/>
    </xf>
    <xf numFmtId="0" fontId="3" fillId="24" borderId="8" xfId="0" applyFont="1" applyFill="1" applyBorder="1" applyAlignment="1">
      <alignment horizontal="center" vertical="center" wrapText="1"/>
    </xf>
    <xf numFmtId="0" fontId="3" fillId="24" borderId="7" xfId="0" applyFont="1" applyFill="1" applyBorder="1" applyAlignment="1">
      <alignment horizontal="center" vertical="center" wrapText="1"/>
    </xf>
    <xf numFmtId="0" fontId="3" fillId="24" borderId="9" xfId="0" applyFont="1" applyFill="1" applyBorder="1" applyAlignment="1">
      <alignment horizontal="center" vertical="center" wrapText="1"/>
    </xf>
    <xf numFmtId="0" fontId="30" fillId="24" borderId="8" xfId="0" applyFont="1" applyFill="1" applyBorder="1" applyAlignment="1">
      <alignment horizontal="center" vertical="center" wrapText="1"/>
    </xf>
    <xf numFmtId="0" fontId="30" fillId="24" borderId="7" xfId="0" applyFont="1" applyFill="1" applyBorder="1" applyAlignment="1">
      <alignment horizontal="center" vertical="center" wrapText="1"/>
    </xf>
    <xf numFmtId="0" fontId="30" fillId="24" borderId="9"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9" xfId="0" applyFont="1" applyFill="1" applyBorder="1" applyAlignment="1">
      <alignment horizontal="center" vertical="center" wrapText="1"/>
    </xf>
    <xf numFmtId="0" fontId="61" fillId="0" borderId="8" xfId="0" applyFont="1" applyBorder="1" applyAlignment="1">
      <alignment horizontal="center" vertical="center" wrapText="1"/>
    </xf>
    <xf numFmtId="0" fontId="61" fillId="0" borderId="7" xfId="0" applyFont="1" applyBorder="1" applyAlignment="1">
      <alignment horizontal="center" vertical="center" wrapText="1"/>
    </xf>
    <xf numFmtId="0" fontId="61"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9" xfId="0" applyFont="1" applyBorder="1" applyAlignment="1">
      <alignment horizontal="center" vertical="center" wrapText="1"/>
    </xf>
    <xf numFmtId="0" fontId="4" fillId="3" borderId="8"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61" fillId="0" borderId="1" xfId="0" applyFont="1" applyBorder="1" applyAlignment="1">
      <alignment horizontal="center" vertical="center" wrapText="1"/>
    </xf>
    <xf numFmtId="0" fontId="61" fillId="0" borderId="14" xfId="0" applyFont="1" applyBorder="1" applyAlignment="1">
      <alignment horizontal="center" vertical="center" wrapText="1"/>
    </xf>
    <xf numFmtId="0" fontId="61" fillId="0" borderId="13" xfId="0" applyFont="1" applyBorder="1" applyAlignment="1">
      <alignment horizontal="center" vertical="center" wrapText="1"/>
    </xf>
    <xf numFmtId="0" fontId="61" fillId="0" borderId="15" xfId="0" applyFont="1" applyBorder="1" applyAlignment="1">
      <alignment horizontal="center" vertical="center" wrapText="1"/>
    </xf>
    <xf numFmtId="0" fontId="61" fillId="3" borderId="14" xfId="0" applyFont="1" applyFill="1" applyBorder="1" applyAlignment="1">
      <alignment horizontal="center" vertical="center" wrapText="1"/>
    </xf>
    <xf numFmtId="0" fontId="61" fillId="3" borderId="15" xfId="0" applyFont="1" applyFill="1" applyBorder="1" applyAlignment="1">
      <alignment horizontal="center" vertical="center" wrapText="1"/>
    </xf>
    <xf numFmtId="0" fontId="61" fillId="3" borderId="13" xfId="0" applyFont="1" applyFill="1" applyBorder="1" applyAlignment="1">
      <alignment horizontal="center" vertical="center" wrapText="1"/>
    </xf>
    <xf numFmtId="0" fontId="61" fillId="3" borderId="8" xfId="0" applyFont="1" applyFill="1" applyBorder="1" applyAlignment="1">
      <alignment horizontal="center" vertical="center" wrapText="1"/>
    </xf>
    <xf numFmtId="0" fontId="61" fillId="3" borderId="7" xfId="0" applyFont="1" applyFill="1" applyBorder="1" applyAlignment="1">
      <alignment horizontal="center" vertical="center" wrapText="1"/>
    </xf>
    <xf numFmtId="0" fontId="61" fillId="3" borderId="9" xfId="0" applyFont="1" applyFill="1" applyBorder="1" applyAlignment="1">
      <alignment horizontal="center" vertical="center" wrapText="1"/>
    </xf>
    <xf numFmtId="0" fontId="61"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166" fontId="4" fillId="3" borderId="8" xfId="1" applyNumberFormat="1" applyFont="1" applyFill="1" applyBorder="1" applyAlignment="1">
      <alignment horizontal="center" vertical="center" wrapText="1"/>
    </xf>
    <xf numFmtId="166" fontId="4" fillId="3" borderId="9" xfId="1" applyNumberFormat="1" applyFont="1" applyFill="1" applyBorder="1" applyAlignment="1">
      <alignment horizontal="center" vertical="center" wrapText="1"/>
    </xf>
    <xf numFmtId="167" fontId="4" fillId="3" borderId="8" xfId="0" applyNumberFormat="1" applyFont="1" applyFill="1" applyBorder="1" applyAlignment="1">
      <alignment horizontal="center" vertical="center" wrapText="1"/>
    </xf>
    <xf numFmtId="167" fontId="4" fillId="3" borderId="9" xfId="0" applyNumberFormat="1" applyFont="1" applyFill="1" applyBorder="1" applyAlignment="1">
      <alignment horizontal="center" vertical="center" wrapText="1"/>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1" xfId="0" applyFont="1" applyBorder="1" applyAlignment="1">
      <alignment horizontal="center" vertical="center"/>
    </xf>
    <xf numFmtId="0" fontId="3" fillId="0" borderId="20" xfId="0" applyFont="1" applyBorder="1" applyAlignment="1">
      <alignment horizontal="justify" vertical="center" wrapText="1"/>
    </xf>
    <xf numFmtId="0" fontId="3" fillId="0" borderId="16" xfId="0" applyFont="1" applyBorder="1" applyAlignment="1">
      <alignment horizontal="justify" vertical="center" wrapText="1"/>
    </xf>
    <xf numFmtId="0" fontId="3" fillId="0" borderId="5" xfId="0" applyFont="1" applyBorder="1" applyAlignment="1">
      <alignment horizontal="justify" vertical="center" wrapText="1"/>
    </xf>
    <xf numFmtId="0" fontId="3" fillId="0" borderId="27"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28" xfId="0" applyFont="1" applyBorder="1" applyAlignment="1">
      <alignment horizontal="justify" vertical="center" wrapText="1"/>
    </xf>
    <xf numFmtId="0" fontId="35" fillId="0" borderId="20" xfId="0" applyFont="1" applyBorder="1" applyAlignment="1">
      <alignment horizontal="justify" vertical="center" wrapText="1"/>
    </xf>
    <xf numFmtId="0" fontId="35" fillId="0" borderId="5" xfId="0" applyFont="1" applyBorder="1" applyAlignment="1">
      <alignment horizontal="justify" vertical="center" wrapText="1"/>
    </xf>
    <xf numFmtId="0" fontId="35" fillId="0" borderId="16" xfId="0" applyFont="1" applyBorder="1" applyAlignment="1">
      <alignment horizontal="justify" vertical="center" wrapText="1"/>
    </xf>
    <xf numFmtId="0" fontId="31" fillId="21" borderId="18" xfId="0" applyFont="1" applyFill="1" applyBorder="1" applyAlignment="1">
      <alignment horizontal="center" vertical="center" wrapText="1"/>
    </xf>
    <xf numFmtId="0" fontId="31" fillId="21" borderId="19" xfId="0" applyFont="1" applyFill="1" applyBorder="1" applyAlignment="1">
      <alignment horizontal="center" vertical="center" wrapText="1"/>
    </xf>
    <xf numFmtId="0" fontId="35" fillId="0" borderId="20" xfId="0" applyFont="1" applyBorder="1" applyAlignment="1">
      <alignment horizontal="center" vertical="center" wrapText="1"/>
    </xf>
    <xf numFmtId="0" fontId="35" fillId="0" borderId="5" xfId="0" applyFont="1" applyBorder="1" applyAlignment="1">
      <alignment horizontal="center" vertical="center" wrapText="1"/>
    </xf>
    <xf numFmtId="0" fontId="35" fillId="0" borderId="16" xfId="0" applyFont="1" applyBorder="1" applyAlignment="1">
      <alignment horizontal="center" vertical="center" wrapText="1"/>
    </xf>
    <xf numFmtId="0" fontId="38" fillId="0" borderId="20" xfId="0" applyFont="1" applyBorder="1" applyAlignment="1">
      <alignment horizontal="justify" vertical="center" wrapText="1"/>
    </xf>
    <xf numFmtId="0" fontId="38" fillId="0" borderId="16" xfId="0" applyFont="1" applyBorder="1" applyAlignment="1">
      <alignment horizontal="justify" vertical="center" wrapText="1"/>
    </xf>
    <xf numFmtId="0" fontId="4" fillId="3" borderId="20" xfId="0" applyFont="1" applyFill="1" applyBorder="1" applyAlignment="1">
      <alignment horizontal="justify" vertical="center" wrapText="1"/>
    </xf>
    <xf numFmtId="0" fontId="4" fillId="3" borderId="16" xfId="0" applyFont="1" applyFill="1" applyBorder="1" applyAlignment="1">
      <alignment horizontal="justify" vertical="center" wrapText="1"/>
    </xf>
    <xf numFmtId="0" fontId="31" fillId="21" borderId="18" xfId="0" applyFont="1" applyFill="1" applyBorder="1" applyAlignment="1">
      <alignment horizontal="center" vertical="center"/>
    </xf>
    <xf numFmtId="0" fontId="31" fillId="21" borderId="19" xfId="0" applyFont="1" applyFill="1" applyBorder="1" applyAlignment="1">
      <alignment horizontal="center" vertical="center"/>
    </xf>
    <xf numFmtId="0" fontId="38" fillId="0" borderId="5" xfId="0" applyFont="1" applyBorder="1" applyAlignment="1">
      <alignment horizontal="justify" vertical="center" wrapText="1"/>
    </xf>
    <xf numFmtId="0" fontId="31" fillId="21" borderId="21" xfId="0" applyFont="1" applyFill="1" applyBorder="1" applyAlignment="1">
      <alignment horizontal="center" vertical="center" wrapText="1"/>
    </xf>
    <xf numFmtId="0" fontId="4" fillId="0" borderId="20" xfId="0" applyFont="1" applyBorder="1" applyAlignment="1">
      <alignment horizontal="justify" vertical="center" wrapText="1"/>
    </xf>
    <xf numFmtId="0" fontId="4" fillId="0" borderId="16" xfId="0" applyFont="1" applyBorder="1" applyAlignment="1">
      <alignment horizontal="justify" vertical="center" wrapText="1"/>
    </xf>
    <xf numFmtId="0" fontId="35" fillId="0" borderId="24" xfId="0" applyFont="1" applyBorder="1" applyAlignment="1">
      <alignment horizontal="justify" vertical="center" wrapText="1"/>
    </xf>
    <xf numFmtId="0" fontId="35" fillId="0" borderId="26" xfId="0" applyFont="1" applyBorder="1" applyAlignment="1">
      <alignment horizontal="justify" vertical="center" wrapText="1"/>
    </xf>
    <xf numFmtId="0" fontId="35" fillId="0" borderId="29" xfId="0" applyFont="1" applyBorder="1" applyAlignment="1">
      <alignment horizontal="justify" vertical="center" wrapText="1"/>
    </xf>
    <xf numFmtId="0" fontId="35" fillId="0" borderId="20" xfId="0" applyFont="1" applyBorder="1" applyAlignment="1">
      <alignment horizontal="left" vertical="center" wrapText="1"/>
    </xf>
    <xf numFmtId="0" fontId="35" fillId="0" borderId="16" xfId="0" applyFont="1" applyBorder="1" applyAlignment="1">
      <alignment horizontal="left" vertical="center" wrapText="1"/>
    </xf>
    <xf numFmtId="0" fontId="31" fillId="21" borderId="23" xfId="0" applyFont="1" applyFill="1" applyBorder="1" applyAlignment="1">
      <alignment horizontal="center" vertical="center" wrapText="1"/>
    </xf>
    <xf numFmtId="0" fontId="4" fillId="3" borderId="1" xfId="0" applyFont="1" applyFill="1" applyBorder="1" applyAlignment="1">
      <alignment horizontal="justify" vertical="center" wrapText="1"/>
    </xf>
    <xf numFmtId="0" fontId="4" fillId="3" borderId="8" xfId="0" applyFont="1" applyFill="1" applyBorder="1" applyAlignment="1">
      <alignment horizontal="justify" vertical="center" wrapText="1"/>
    </xf>
    <xf numFmtId="0" fontId="4" fillId="3" borderId="9" xfId="0" applyFont="1" applyFill="1" applyBorder="1" applyAlignment="1">
      <alignment horizontal="justify" vertical="center" wrapText="1"/>
    </xf>
  </cellXfs>
  <cellStyles count="5">
    <cellStyle name="Hipervínculo" xfId="4" builtinId="8"/>
    <cellStyle name="Millares" xfId="2" builtinId="3"/>
    <cellStyle name="Normal" xfId="0" builtinId="0"/>
    <cellStyle name="Normal 2" xfId="3" xr:uid="{121E9831-B150-4456-87FD-954668547ACD}"/>
    <cellStyle name="Porcentaje" xfId="1" builtinId="5"/>
  </cellStyles>
  <dxfs count="47">
    <dxf>
      <font>
        <b/>
        <i val="0"/>
        <color theme="0"/>
      </font>
      <fill>
        <patternFill>
          <bgColor rgb="FFEC241C"/>
        </patternFill>
      </fill>
    </dxf>
    <dxf>
      <font>
        <b/>
        <i val="0"/>
        <color theme="0"/>
      </font>
      <fill>
        <patternFill>
          <bgColor rgb="FFEC241C"/>
        </patternFill>
      </fill>
    </dxf>
    <dxf>
      <font>
        <b/>
        <i val="0"/>
        <color theme="1"/>
      </font>
      <fill>
        <patternFill>
          <bgColor rgb="FFB89440"/>
        </patternFill>
      </fill>
    </dxf>
    <dxf>
      <font>
        <b/>
        <i val="0"/>
        <color theme="1"/>
      </font>
      <fill>
        <patternFill>
          <bgColor rgb="FFB89440"/>
        </patternFill>
      </fill>
    </dxf>
    <dxf>
      <font>
        <b/>
        <i val="0"/>
        <color theme="1"/>
      </font>
      <fill>
        <patternFill>
          <bgColor rgb="FFB89440"/>
        </patternFill>
      </fill>
    </dxf>
    <dxf>
      <font>
        <b/>
        <i val="0"/>
        <color auto="1"/>
      </font>
      <fill>
        <patternFill>
          <bgColor rgb="FFF3AD21"/>
        </patternFill>
      </fill>
    </dxf>
    <dxf>
      <font>
        <b/>
        <i val="0"/>
        <color auto="1"/>
      </font>
      <fill>
        <patternFill>
          <bgColor rgb="FFF3AD21"/>
        </patternFill>
      </fill>
    </dxf>
    <dxf>
      <font>
        <b/>
        <i val="0"/>
        <color theme="0"/>
      </font>
      <fill>
        <patternFill>
          <bgColor rgb="FF00AFB0"/>
        </patternFill>
      </fill>
    </dxf>
    <dxf>
      <font>
        <b/>
        <i val="0"/>
        <color theme="0"/>
      </font>
      <fill>
        <patternFill>
          <bgColor rgb="FF00AFB0"/>
        </patternFill>
      </fill>
    </dxf>
    <dxf>
      <font>
        <b/>
        <i val="0"/>
        <color theme="0"/>
      </font>
      <fill>
        <patternFill>
          <bgColor rgb="FF01898A"/>
        </patternFill>
      </fill>
    </dxf>
    <dxf>
      <font>
        <b/>
        <i val="0"/>
        <color theme="0"/>
      </font>
      <fill>
        <patternFill>
          <bgColor rgb="FF01898A"/>
        </patternFill>
      </fill>
    </dxf>
    <dxf>
      <font>
        <b/>
        <i val="0"/>
        <color theme="0"/>
      </font>
      <fill>
        <patternFill>
          <bgColor rgb="FFEC241C"/>
        </patternFill>
      </fill>
    </dxf>
    <dxf>
      <font>
        <b/>
        <i val="0"/>
        <color theme="0"/>
      </font>
      <fill>
        <patternFill>
          <bgColor rgb="FFEC241C"/>
        </patternFill>
      </fill>
    </dxf>
    <dxf>
      <font>
        <b/>
        <i val="0"/>
        <color auto="1"/>
      </font>
      <fill>
        <patternFill>
          <bgColor rgb="FFB89440"/>
        </patternFill>
      </fill>
    </dxf>
    <dxf>
      <font>
        <b/>
        <i val="0"/>
        <color theme="1"/>
      </font>
      <fill>
        <patternFill>
          <bgColor rgb="FFB89440"/>
        </patternFill>
      </fill>
    </dxf>
    <dxf>
      <font>
        <b/>
        <i val="0"/>
        <color theme="1"/>
      </font>
      <fill>
        <patternFill>
          <bgColor rgb="FFB89440"/>
        </patternFill>
      </fill>
    </dxf>
    <dxf>
      <font>
        <b/>
        <i val="0"/>
        <color auto="1"/>
      </font>
      <fill>
        <patternFill>
          <bgColor rgb="FFB89440"/>
        </patternFill>
      </fill>
    </dxf>
    <dxf>
      <font>
        <b/>
        <i val="0"/>
        <color theme="1"/>
      </font>
      <fill>
        <patternFill>
          <bgColor rgb="FFF3AD21"/>
        </patternFill>
      </fill>
    </dxf>
    <dxf>
      <font>
        <b/>
        <i val="0"/>
        <color theme="1"/>
      </font>
      <fill>
        <patternFill>
          <bgColor rgb="FFF3AD21"/>
        </patternFill>
      </fill>
    </dxf>
    <dxf>
      <font>
        <b/>
        <i val="0"/>
        <color theme="1"/>
      </font>
      <fill>
        <patternFill>
          <bgColor rgb="FFF3AD21"/>
        </patternFill>
      </fill>
    </dxf>
    <dxf>
      <font>
        <b/>
        <i val="0"/>
        <color theme="0"/>
      </font>
      <fill>
        <patternFill>
          <bgColor rgb="FF00AFB0"/>
        </patternFill>
      </fill>
    </dxf>
    <dxf>
      <font>
        <b/>
        <i val="0"/>
        <color theme="0"/>
      </font>
      <fill>
        <patternFill>
          <bgColor rgb="FF00AFB0"/>
        </patternFill>
      </fill>
    </dxf>
    <dxf>
      <font>
        <b/>
        <i val="0"/>
        <color theme="0"/>
      </font>
      <fill>
        <patternFill>
          <bgColor rgb="FF01898A"/>
        </patternFill>
      </fill>
    </dxf>
    <dxf>
      <font>
        <b/>
        <i val="0"/>
        <color theme="0"/>
      </font>
      <fill>
        <patternFill>
          <bgColor rgb="FF01898A"/>
        </patternFill>
      </fill>
    </dxf>
    <dxf>
      <font>
        <b/>
        <i val="0"/>
        <color theme="0"/>
      </font>
      <fill>
        <patternFill>
          <bgColor rgb="FF01898A"/>
        </patternFill>
      </fill>
    </dxf>
    <dxf>
      <font>
        <b/>
        <i val="0"/>
        <color theme="0"/>
      </font>
      <fill>
        <patternFill>
          <bgColor rgb="FF01898A"/>
        </patternFill>
      </fill>
    </dxf>
    <dxf>
      <font>
        <b/>
        <i val="0"/>
        <color theme="0"/>
      </font>
      <fill>
        <patternFill>
          <bgColor rgb="FF01898A"/>
        </patternFill>
      </fill>
    </dxf>
    <dxf>
      <font>
        <b/>
        <i val="0"/>
        <color theme="0"/>
      </font>
      <fill>
        <patternFill>
          <bgColor rgb="FFEC241C"/>
        </patternFill>
      </fill>
    </dxf>
    <dxf>
      <font>
        <b/>
        <i val="0"/>
        <color theme="0"/>
      </font>
      <fill>
        <patternFill>
          <bgColor rgb="FFEC241C"/>
        </patternFill>
      </fill>
    </dxf>
    <dxf>
      <font>
        <b/>
        <i val="0"/>
        <color theme="1"/>
      </font>
      <fill>
        <patternFill>
          <bgColor rgb="FFB89440"/>
        </patternFill>
      </fill>
    </dxf>
    <dxf>
      <font>
        <b/>
        <i val="0"/>
        <color theme="1"/>
      </font>
      <fill>
        <patternFill>
          <bgColor rgb="FFB89440"/>
        </patternFill>
      </fill>
    </dxf>
    <dxf>
      <font>
        <b/>
        <i val="0"/>
        <color theme="1"/>
      </font>
      <fill>
        <patternFill>
          <bgColor rgb="FFF3AD21"/>
        </patternFill>
      </fill>
    </dxf>
    <dxf>
      <font>
        <b/>
        <i val="0"/>
        <color auto="1"/>
      </font>
      <fill>
        <patternFill>
          <bgColor rgb="FFF3AD21"/>
        </patternFill>
      </fill>
    </dxf>
    <dxf>
      <font>
        <b/>
        <i val="0"/>
        <color auto="1"/>
      </font>
      <fill>
        <patternFill>
          <bgColor rgb="FFF3AD21"/>
        </patternFill>
      </fill>
    </dxf>
    <dxf>
      <font>
        <b/>
        <i val="0"/>
        <color theme="0"/>
      </font>
      <fill>
        <patternFill>
          <bgColor rgb="FF00AFB0"/>
        </patternFill>
      </fill>
    </dxf>
    <dxf>
      <font>
        <b/>
        <i val="0"/>
        <color theme="0"/>
      </font>
      <fill>
        <patternFill>
          <bgColor rgb="FF00AFB0"/>
        </patternFill>
      </fill>
    </dxf>
    <dxf>
      <font>
        <b/>
        <i val="0"/>
        <color theme="0"/>
      </font>
      <fill>
        <patternFill>
          <bgColor rgb="FF01898A"/>
        </patternFill>
      </fill>
    </dxf>
    <dxf>
      <font>
        <b/>
        <i val="0"/>
        <color theme="0"/>
      </font>
      <fill>
        <patternFill>
          <bgColor rgb="FF01898A"/>
        </patternFill>
      </fill>
    </dxf>
    <dxf>
      <font>
        <b/>
        <i val="0"/>
        <color theme="0"/>
      </font>
      <fill>
        <patternFill>
          <bgColor rgb="FFEC241C"/>
        </patternFill>
      </fill>
    </dxf>
    <dxf>
      <font>
        <b/>
        <i val="0"/>
        <color theme="0"/>
      </font>
      <fill>
        <patternFill>
          <bgColor rgb="FFEC241C"/>
        </patternFill>
      </fill>
    </dxf>
    <dxf>
      <font>
        <b/>
        <i val="0"/>
        <color theme="1"/>
      </font>
      <fill>
        <patternFill>
          <bgColor rgb="FFB89440"/>
        </patternFill>
      </fill>
    </dxf>
    <dxf>
      <font>
        <b/>
        <i val="0"/>
        <color theme="1"/>
      </font>
      <fill>
        <patternFill>
          <bgColor rgb="FFB89440"/>
        </patternFill>
      </fill>
    </dxf>
    <dxf>
      <font>
        <b/>
        <i val="0"/>
        <color auto="1"/>
      </font>
      <fill>
        <patternFill>
          <bgColor rgb="FFF3AD21"/>
        </patternFill>
      </fill>
    </dxf>
    <dxf>
      <font>
        <b/>
        <i val="0"/>
        <color theme="0"/>
      </font>
      <fill>
        <patternFill>
          <bgColor rgb="FF00AFB0"/>
        </patternFill>
      </fill>
    </dxf>
    <dxf>
      <font>
        <b/>
        <i val="0"/>
        <color theme="0"/>
      </font>
      <fill>
        <patternFill>
          <bgColor rgb="FF00AFB0"/>
        </patternFill>
      </fill>
    </dxf>
    <dxf>
      <font>
        <b/>
        <i val="0"/>
        <color theme="0"/>
      </font>
      <fill>
        <patternFill>
          <bgColor rgb="FF01898A"/>
        </patternFill>
      </fill>
    </dxf>
    <dxf>
      <font>
        <b/>
        <i val="0"/>
        <color theme="0"/>
      </font>
      <fill>
        <patternFill>
          <bgColor rgb="FF01898A"/>
        </patternFill>
      </fill>
    </dxf>
  </dxfs>
  <tableStyles count="1" defaultTableStyle="TableStyleMedium2" defaultPivotStyle="PivotStyleLight16">
    <tableStyle name="Invisible" pivot="0" table="0" count="0" xr9:uid="{86242FCF-BAF2-427A-9C8E-7E9413796AA7}"/>
  </tableStyles>
  <colors>
    <mruColors>
      <color rgb="FFEC1C24"/>
      <color rgb="FF193E6E"/>
      <color rgb="FF003C6C"/>
      <color rgb="FF00AFB0"/>
      <color rgb="FFF3AD21"/>
      <color rgb="FFB89440"/>
      <color rgb="FF01898A"/>
      <color rgb="FFA3D5FF"/>
      <color rgb="FFF36970"/>
      <color rgb="FF8EB4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tyles" Target="styles.xml"/><Relationship Id="rId5" Type="http://schemas.openxmlformats.org/officeDocument/2006/relationships/worksheet" Target="worksheets/sheet5.xml"/><Relationship Id="rId61" Type="http://schemas.openxmlformats.org/officeDocument/2006/relationships/customXml" Target="../customXml/item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'Gráfico 1'!$A$3</c:f>
              <c:strCache>
                <c:ptCount val="1"/>
                <c:pt idx="0">
                  <c:v>Logrado </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1'!$B$2,'Gráfico 1'!$D$2,'Gráfico 1'!$F$2)</c:f>
              <c:numCache>
                <c:formatCode>General</c:formatCode>
                <c:ptCount val="3"/>
                <c:pt idx="0">
                  <c:v>2021</c:v>
                </c:pt>
                <c:pt idx="1">
                  <c:v>2022</c:v>
                </c:pt>
                <c:pt idx="2">
                  <c:v>2023</c:v>
                </c:pt>
              </c:numCache>
            </c:numRef>
          </c:cat>
          <c:val>
            <c:numRef>
              <c:f>('Gráfico 1'!$C$3,'Gráfico 1'!$E$3,'Gráfico 1'!$G$3)</c:f>
              <c:numCache>
                <c:formatCode>0.0%</c:formatCode>
                <c:ptCount val="3"/>
                <c:pt idx="0">
                  <c:v>0.12871287128712872</c:v>
                </c:pt>
                <c:pt idx="1">
                  <c:v>0.13861386138613863</c:v>
                </c:pt>
                <c:pt idx="2">
                  <c:v>0.21568627450980393</c:v>
                </c:pt>
              </c:numCache>
            </c:numRef>
          </c:val>
          <c:extLst>
            <c:ext xmlns:c16="http://schemas.microsoft.com/office/drawing/2014/chart" uri="{C3380CC4-5D6E-409C-BE32-E72D297353CC}">
              <c16:uniqueId val="{00000000-3C9B-43F3-973E-0EDB5F87794B}"/>
            </c:ext>
          </c:extLst>
        </c:ser>
        <c:ser>
          <c:idx val="1"/>
          <c:order val="1"/>
          <c:tx>
            <c:strRef>
              <c:f>'Gráfico 1'!$A$4</c:f>
              <c:strCache>
                <c:ptCount val="1"/>
                <c:pt idx="0">
                  <c:v>Promisorio </c:v>
                </c:pt>
              </c:strCache>
            </c:strRef>
          </c:tx>
          <c:spPr>
            <a:solidFill>
              <a:srgbClr val="00AFB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1'!$B$2,'Gráfico 1'!$D$2,'Gráfico 1'!$F$2)</c:f>
              <c:numCache>
                <c:formatCode>General</c:formatCode>
                <c:ptCount val="3"/>
                <c:pt idx="0">
                  <c:v>2021</c:v>
                </c:pt>
                <c:pt idx="1">
                  <c:v>2022</c:v>
                </c:pt>
                <c:pt idx="2">
                  <c:v>2023</c:v>
                </c:pt>
              </c:numCache>
            </c:numRef>
          </c:cat>
          <c:val>
            <c:numRef>
              <c:f>('Gráfico 1'!$C$4,'Gráfico 1'!$E$4,'Gráfico 1'!$G$4)</c:f>
              <c:numCache>
                <c:formatCode>0.0%</c:formatCode>
                <c:ptCount val="3"/>
                <c:pt idx="0">
                  <c:v>8.9108910891089105E-2</c:v>
                </c:pt>
                <c:pt idx="1">
                  <c:v>0.10891089108910891</c:v>
                </c:pt>
                <c:pt idx="2">
                  <c:v>5.8823529411764705E-2</c:v>
                </c:pt>
              </c:numCache>
            </c:numRef>
          </c:val>
          <c:extLst>
            <c:ext xmlns:c16="http://schemas.microsoft.com/office/drawing/2014/chart" uri="{C3380CC4-5D6E-409C-BE32-E72D297353CC}">
              <c16:uniqueId val="{00000001-3C9B-43F3-973E-0EDB5F87794B}"/>
            </c:ext>
          </c:extLst>
        </c:ser>
        <c:ser>
          <c:idx val="2"/>
          <c:order val="2"/>
          <c:tx>
            <c:strRef>
              <c:f>'Gráfico 1'!$A$5</c:f>
              <c:strCache>
                <c:ptCount val="1"/>
                <c:pt idx="0">
                  <c:v>Moderado </c:v>
                </c:pt>
              </c:strCache>
            </c:strRef>
          </c:tx>
          <c:spPr>
            <a:solidFill>
              <a:srgbClr val="F3AD2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1'!$B$2,'Gráfico 1'!$D$2,'Gráfico 1'!$F$2)</c:f>
              <c:numCache>
                <c:formatCode>General</c:formatCode>
                <c:ptCount val="3"/>
                <c:pt idx="0">
                  <c:v>2021</c:v>
                </c:pt>
                <c:pt idx="1">
                  <c:v>2022</c:v>
                </c:pt>
                <c:pt idx="2">
                  <c:v>2023</c:v>
                </c:pt>
              </c:numCache>
            </c:numRef>
          </c:cat>
          <c:val>
            <c:numRef>
              <c:f>('Gráfico 1'!$C$5,'Gráfico 1'!$E$5,'Gráfico 1'!$G$5)</c:f>
              <c:numCache>
                <c:formatCode>0.0%</c:formatCode>
                <c:ptCount val="3"/>
                <c:pt idx="0">
                  <c:v>0.39603960396039606</c:v>
                </c:pt>
                <c:pt idx="1">
                  <c:v>0.33663366336633666</c:v>
                </c:pt>
                <c:pt idx="2">
                  <c:v>0.45098039215686275</c:v>
                </c:pt>
              </c:numCache>
            </c:numRef>
          </c:val>
          <c:extLst>
            <c:ext xmlns:c16="http://schemas.microsoft.com/office/drawing/2014/chart" uri="{C3380CC4-5D6E-409C-BE32-E72D297353CC}">
              <c16:uniqueId val="{00000002-3C9B-43F3-973E-0EDB5F87794B}"/>
            </c:ext>
          </c:extLst>
        </c:ser>
        <c:ser>
          <c:idx val="3"/>
          <c:order val="3"/>
          <c:tx>
            <c:strRef>
              <c:f>'Gráfico 1'!$A$6</c:f>
              <c:strCache>
                <c:ptCount val="1"/>
                <c:pt idx="0">
                  <c:v>Estancado </c:v>
                </c:pt>
              </c:strCache>
            </c:strRef>
          </c:tx>
          <c:spPr>
            <a:solidFill>
              <a:srgbClr val="B8944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1'!$B$2,'Gráfico 1'!$D$2,'Gráfico 1'!$F$2)</c:f>
              <c:numCache>
                <c:formatCode>General</c:formatCode>
                <c:ptCount val="3"/>
                <c:pt idx="0">
                  <c:v>2021</c:v>
                </c:pt>
                <c:pt idx="1">
                  <c:v>2022</c:v>
                </c:pt>
                <c:pt idx="2">
                  <c:v>2023</c:v>
                </c:pt>
              </c:numCache>
            </c:numRef>
          </c:cat>
          <c:val>
            <c:numRef>
              <c:f>('Gráfico 1'!$C$6,'Gráfico 1'!$E$6,'Gráfico 1'!$G$6)</c:f>
              <c:numCache>
                <c:formatCode>0.0%</c:formatCode>
                <c:ptCount val="3"/>
                <c:pt idx="0">
                  <c:v>0.11881188118811881</c:v>
                </c:pt>
                <c:pt idx="1">
                  <c:v>0.18811881188118812</c:v>
                </c:pt>
                <c:pt idx="2">
                  <c:v>6.8627450980392163E-2</c:v>
                </c:pt>
              </c:numCache>
            </c:numRef>
          </c:val>
          <c:extLst>
            <c:ext xmlns:c16="http://schemas.microsoft.com/office/drawing/2014/chart" uri="{C3380CC4-5D6E-409C-BE32-E72D297353CC}">
              <c16:uniqueId val="{00000003-3C9B-43F3-973E-0EDB5F87794B}"/>
            </c:ext>
          </c:extLst>
        </c:ser>
        <c:ser>
          <c:idx val="4"/>
          <c:order val="4"/>
          <c:tx>
            <c:strRef>
              <c:f>'Gráfico 1'!$A$7</c:f>
              <c:strCache>
                <c:ptCount val="1"/>
                <c:pt idx="0">
                  <c:v>Retroceso</c:v>
                </c:pt>
              </c:strCache>
            </c:strRef>
          </c:tx>
          <c:spPr>
            <a:solidFill>
              <a:srgbClr val="EC1C2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1'!$B$2,'Gráfico 1'!$D$2,'Gráfico 1'!$F$2)</c:f>
              <c:numCache>
                <c:formatCode>General</c:formatCode>
                <c:ptCount val="3"/>
                <c:pt idx="0">
                  <c:v>2021</c:v>
                </c:pt>
                <c:pt idx="1">
                  <c:v>2022</c:v>
                </c:pt>
                <c:pt idx="2">
                  <c:v>2023</c:v>
                </c:pt>
              </c:numCache>
            </c:numRef>
          </c:cat>
          <c:val>
            <c:numRef>
              <c:f>('Gráfico 1'!$C$7,'Gráfico 1'!$E$7,'Gráfico 1'!$G$7)</c:f>
              <c:numCache>
                <c:formatCode>0.0%</c:formatCode>
                <c:ptCount val="3"/>
                <c:pt idx="0">
                  <c:v>0.26732673267326734</c:v>
                </c:pt>
                <c:pt idx="1">
                  <c:v>0.22772277227722773</c:v>
                </c:pt>
                <c:pt idx="2">
                  <c:v>0.20588235294117646</c:v>
                </c:pt>
              </c:numCache>
            </c:numRef>
          </c:val>
          <c:extLst>
            <c:ext xmlns:c16="http://schemas.microsoft.com/office/drawing/2014/chart" uri="{C3380CC4-5D6E-409C-BE32-E72D297353CC}">
              <c16:uniqueId val="{00000004-3C9B-43F3-973E-0EDB5F87794B}"/>
            </c:ext>
          </c:extLst>
        </c:ser>
        <c:dLbls>
          <c:dLblPos val="ctr"/>
          <c:showLegendKey val="0"/>
          <c:showVal val="1"/>
          <c:showCatName val="0"/>
          <c:showSerName val="0"/>
          <c:showPercent val="0"/>
          <c:showBubbleSize val="0"/>
        </c:dLbls>
        <c:gapWidth val="150"/>
        <c:overlap val="100"/>
        <c:axId val="1799297408"/>
        <c:axId val="1799309408"/>
      </c:barChart>
      <c:catAx>
        <c:axId val="17992974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799309408"/>
        <c:crosses val="autoZero"/>
        <c:auto val="1"/>
        <c:lblAlgn val="ctr"/>
        <c:lblOffset val="100"/>
        <c:noMultiLvlLbl val="0"/>
      </c:catAx>
      <c:valAx>
        <c:axId val="1799309408"/>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79929740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solidFill>
                <a:srgbClr val="01898A"/>
              </a:solidFill>
              <a:ln w="19050">
                <a:solidFill>
                  <a:schemeClr val="lt1"/>
                </a:solidFill>
              </a:ln>
              <a:effectLst/>
            </c:spPr>
            <c:extLst>
              <c:ext xmlns:c16="http://schemas.microsoft.com/office/drawing/2014/chart" uri="{C3380CC4-5D6E-409C-BE32-E72D297353CC}">
                <c16:uniqueId val="{00000001-2C44-4799-9E01-99C8BF6ACC31}"/>
              </c:ext>
            </c:extLst>
          </c:dPt>
          <c:dPt>
            <c:idx val="1"/>
            <c:bubble3D val="0"/>
            <c:spPr>
              <a:solidFill>
                <a:srgbClr val="00AFB0"/>
              </a:solidFill>
              <a:ln w="19050">
                <a:solidFill>
                  <a:schemeClr val="lt1"/>
                </a:solidFill>
              </a:ln>
              <a:effectLst/>
            </c:spPr>
            <c:extLst>
              <c:ext xmlns:c16="http://schemas.microsoft.com/office/drawing/2014/chart" uri="{C3380CC4-5D6E-409C-BE32-E72D297353CC}">
                <c16:uniqueId val="{00000003-2C44-4799-9E01-99C8BF6ACC31}"/>
              </c:ext>
            </c:extLst>
          </c:dPt>
          <c:dPt>
            <c:idx val="2"/>
            <c:bubble3D val="0"/>
            <c:spPr>
              <a:solidFill>
                <a:srgbClr val="F3AD21"/>
              </a:solidFill>
              <a:ln w="19050">
                <a:solidFill>
                  <a:schemeClr val="lt1"/>
                </a:solidFill>
              </a:ln>
              <a:effectLst/>
            </c:spPr>
            <c:extLst>
              <c:ext xmlns:c16="http://schemas.microsoft.com/office/drawing/2014/chart" uri="{C3380CC4-5D6E-409C-BE32-E72D297353CC}">
                <c16:uniqueId val="{00000005-2C44-4799-9E01-99C8BF6ACC31}"/>
              </c:ext>
            </c:extLst>
          </c:dPt>
          <c:dPt>
            <c:idx val="3"/>
            <c:bubble3D val="0"/>
            <c:spPr>
              <a:solidFill>
                <a:srgbClr val="B89440"/>
              </a:solidFill>
              <a:ln w="19050">
                <a:solidFill>
                  <a:schemeClr val="lt1"/>
                </a:solidFill>
              </a:ln>
              <a:effectLst/>
            </c:spPr>
            <c:extLst>
              <c:ext xmlns:c16="http://schemas.microsoft.com/office/drawing/2014/chart" uri="{C3380CC4-5D6E-409C-BE32-E72D297353CC}">
                <c16:uniqueId val="{00000007-2C44-4799-9E01-99C8BF6ACC31}"/>
              </c:ext>
            </c:extLst>
          </c:dPt>
          <c:dPt>
            <c:idx val="4"/>
            <c:bubble3D val="0"/>
            <c:spPr>
              <a:solidFill>
                <a:srgbClr val="EC1C24"/>
              </a:solidFill>
              <a:ln w="19050">
                <a:solidFill>
                  <a:schemeClr val="lt1"/>
                </a:solidFill>
              </a:ln>
              <a:effectLst/>
            </c:spPr>
            <c:extLst>
              <c:ext xmlns:c16="http://schemas.microsoft.com/office/drawing/2014/chart" uri="{C3380CC4-5D6E-409C-BE32-E72D297353CC}">
                <c16:uniqueId val="{00000009-2C44-4799-9E01-99C8BF6ACC31}"/>
              </c:ext>
            </c:extLst>
          </c:dPt>
          <c:dLbls>
            <c:dLbl>
              <c:idx val="0"/>
              <c:layout>
                <c:manualLayout>
                  <c:x val="9.1445011186613023E-2"/>
                  <c:y val="-6.2603353042161469E-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1-2C44-4799-9E01-99C8BF6ACC31}"/>
                </c:ext>
              </c:extLst>
            </c:dLbl>
            <c:dLbl>
              <c:idx val="1"/>
              <c:layout>
                <c:manualLayout>
                  <c:x val="9.9065428785497442E-2"/>
                  <c:y val="9.5400031359983303E-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2C44-4799-9E01-99C8BF6ACC31}"/>
                </c:ext>
              </c:extLst>
            </c:dLbl>
            <c:dLbl>
              <c:idx val="2"/>
              <c:layout>
                <c:manualLayout>
                  <c:x val="-4.0642227194050237E-2"/>
                  <c:y val="9.1733746658342635E-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5-2C44-4799-9E01-99C8BF6ACC31}"/>
                </c:ext>
              </c:extLst>
            </c:dLbl>
            <c:dLbl>
              <c:idx val="3"/>
              <c:layout>
                <c:manualLayout>
                  <c:x val="-0.10668584638438189"/>
                  <c:y val="6.2603353042161469E-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7-2C44-4799-9E01-99C8BF6ACC31}"/>
                </c:ext>
              </c:extLst>
            </c:dLbl>
            <c:dLbl>
              <c:idx val="4"/>
              <c:layout>
                <c:manualLayout>
                  <c:x val="-9.6525289585869353E-2"/>
                  <c:y val="-7.9297580520071215E-2"/>
                </c:manualLayout>
              </c:layou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9-2C44-4799-9E01-99C8BF6ACC31}"/>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'Gráfico 2 y 3'!$A$3:$A$7</c:f>
              <c:strCache>
                <c:ptCount val="5"/>
                <c:pt idx="0">
                  <c:v>Logrado </c:v>
                </c:pt>
                <c:pt idx="1">
                  <c:v>Promisorio </c:v>
                </c:pt>
                <c:pt idx="2">
                  <c:v>Moderado </c:v>
                </c:pt>
                <c:pt idx="3">
                  <c:v>Estancado </c:v>
                </c:pt>
                <c:pt idx="4">
                  <c:v>Retroceso</c:v>
                </c:pt>
              </c:strCache>
            </c:strRef>
          </c:cat>
          <c:val>
            <c:numRef>
              <c:f>'Gráfico 2 y 3'!$C$3:$C$7</c:f>
              <c:numCache>
                <c:formatCode>0.0%</c:formatCode>
                <c:ptCount val="5"/>
                <c:pt idx="0">
                  <c:v>0.21568627450980393</c:v>
                </c:pt>
                <c:pt idx="1">
                  <c:v>5.8823529411764705E-2</c:v>
                </c:pt>
                <c:pt idx="2">
                  <c:v>0.45098039215686275</c:v>
                </c:pt>
                <c:pt idx="3">
                  <c:v>6.8627450980392163E-2</c:v>
                </c:pt>
                <c:pt idx="4">
                  <c:v>0.20588235294117646</c:v>
                </c:pt>
              </c:numCache>
            </c:numRef>
          </c:val>
          <c:extLst>
            <c:ext xmlns:c16="http://schemas.microsoft.com/office/drawing/2014/chart" uri="{C3380CC4-5D6E-409C-BE32-E72D297353CC}">
              <c16:uniqueId val="{0000000A-2C44-4799-9E01-99C8BF6ACC31}"/>
            </c:ext>
          </c:extLst>
        </c:ser>
        <c:dLbls>
          <c:showLegendKey val="0"/>
          <c:showVal val="1"/>
          <c:showCatName val="0"/>
          <c:showSerName val="0"/>
          <c:showPercent val="0"/>
          <c:showBubbleSize val="0"/>
          <c:showLeaderLines val="1"/>
        </c:dLbls>
        <c:firstSliceAng val="0"/>
        <c:holeSize val="75"/>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'Gráfico 2 y 3'!$A$3</c:f>
              <c:strCache>
                <c:ptCount val="1"/>
                <c:pt idx="0">
                  <c:v>Logrado </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Eje 1</c:v>
              </c:pt>
              <c:pt idx="1">
                <c:v>Eje 2</c:v>
              </c:pt>
              <c:pt idx="2">
                <c:v>Eje 3</c:v>
              </c:pt>
              <c:pt idx="3">
                <c:v>Eje 4</c:v>
              </c:pt>
            </c:strLit>
          </c:cat>
          <c:val>
            <c:numRef>
              <c:f>('Gráfico 2 y 3'!$E$3,'Gráfico 2 y 3'!$G$3,'Gráfico 2 y 3'!$I$3,'Gráfico 2 y 3'!$K$3)</c:f>
              <c:numCache>
                <c:formatCode>0.0%</c:formatCode>
                <c:ptCount val="4"/>
                <c:pt idx="0">
                  <c:v>0.22222222222222221</c:v>
                </c:pt>
                <c:pt idx="1">
                  <c:v>0.3</c:v>
                </c:pt>
                <c:pt idx="2">
                  <c:v>0.10256410256410256</c:v>
                </c:pt>
                <c:pt idx="3">
                  <c:v>0.25</c:v>
                </c:pt>
              </c:numCache>
            </c:numRef>
          </c:val>
          <c:extLst>
            <c:ext xmlns:c16="http://schemas.microsoft.com/office/drawing/2014/chart" uri="{C3380CC4-5D6E-409C-BE32-E72D297353CC}">
              <c16:uniqueId val="{00000000-BF0C-456B-9FE4-58870680FA90}"/>
            </c:ext>
          </c:extLst>
        </c:ser>
        <c:ser>
          <c:idx val="1"/>
          <c:order val="1"/>
          <c:tx>
            <c:strRef>
              <c:f>'Gráfico 2 y 3'!$A$4</c:f>
              <c:strCache>
                <c:ptCount val="1"/>
                <c:pt idx="0">
                  <c:v>Promisorio </c:v>
                </c:pt>
              </c:strCache>
            </c:strRef>
          </c:tx>
          <c:spPr>
            <a:solidFill>
              <a:srgbClr val="00AFB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Eje 1</c:v>
              </c:pt>
              <c:pt idx="1">
                <c:v>Eje 2</c:v>
              </c:pt>
              <c:pt idx="2">
                <c:v>Eje 3</c:v>
              </c:pt>
              <c:pt idx="3">
                <c:v>Eje 4</c:v>
              </c:pt>
            </c:strLit>
          </c:cat>
          <c:val>
            <c:numRef>
              <c:f>('Gráfico 2 y 3'!$E$4,'Gráfico 2 y 3'!$G$4,'Gráfico 2 y 3'!$I$4,'Gráfico 2 y 3'!$K$4)</c:f>
              <c:numCache>
                <c:formatCode>0.0%</c:formatCode>
                <c:ptCount val="4"/>
                <c:pt idx="0">
                  <c:v>0.1111111111111111</c:v>
                </c:pt>
                <c:pt idx="1">
                  <c:v>0.06</c:v>
                </c:pt>
                <c:pt idx="2">
                  <c:v>5.128205128205128E-2</c:v>
                </c:pt>
                <c:pt idx="3">
                  <c:v>0</c:v>
                </c:pt>
              </c:numCache>
            </c:numRef>
          </c:val>
          <c:extLst>
            <c:ext xmlns:c16="http://schemas.microsoft.com/office/drawing/2014/chart" uri="{C3380CC4-5D6E-409C-BE32-E72D297353CC}">
              <c16:uniqueId val="{00000001-BF0C-456B-9FE4-58870680FA90}"/>
            </c:ext>
          </c:extLst>
        </c:ser>
        <c:ser>
          <c:idx val="2"/>
          <c:order val="2"/>
          <c:tx>
            <c:strRef>
              <c:f>'Gráfico 2 y 3'!$A$5</c:f>
              <c:strCache>
                <c:ptCount val="1"/>
                <c:pt idx="0">
                  <c:v>Moderado </c:v>
                </c:pt>
              </c:strCache>
            </c:strRef>
          </c:tx>
          <c:spPr>
            <a:solidFill>
              <a:srgbClr val="F3AD2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Eje 1</c:v>
              </c:pt>
              <c:pt idx="1">
                <c:v>Eje 2</c:v>
              </c:pt>
              <c:pt idx="2">
                <c:v>Eje 3</c:v>
              </c:pt>
              <c:pt idx="3">
                <c:v>Eje 4</c:v>
              </c:pt>
            </c:strLit>
          </c:cat>
          <c:val>
            <c:numRef>
              <c:f>('Gráfico 2 y 3'!$E$5,'Gráfico 2 y 3'!$G$5,'Gráfico 2 y 3'!$I$5,'Gráfico 2 y 3'!$K$5)</c:f>
              <c:numCache>
                <c:formatCode>0.0%</c:formatCode>
                <c:ptCount val="4"/>
                <c:pt idx="0">
                  <c:v>0.33333333333333331</c:v>
                </c:pt>
                <c:pt idx="1">
                  <c:v>0.48</c:v>
                </c:pt>
                <c:pt idx="2">
                  <c:v>0.46153846153846156</c:v>
                </c:pt>
                <c:pt idx="3">
                  <c:v>0.25</c:v>
                </c:pt>
              </c:numCache>
            </c:numRef>
          </c:val>
          <c:extLst>
            <c:ext xmlns:c16="http://schemas.microsoft.com/office/drawing/2014/chart" uri="{C3380CC4-5D6E-409C-BE32-E72D297353CC}">
              <c16:uniqueId val="{00000002-BF0C-456B-9FE4-58870680FA90}"/>
            </c:ext>
          </c:extLst>
        </c:ser>
        <c:ser>
          <c:idx val="3"/>
          <c:order val="3"/>
          <c:tx>
            <c:strRef>
              <c:f>'Gráfico 2 y 3'!$A$6</c:f>
              <c:strCache>
                <c:ptCount val="1"/>
                <c:pt idx="0">
                  <c:v>Estancado </c:v>
                </c:pt>
              </c:strCache>
            </c:strRef>
          </c:tx>
          <c:spPr>
            <a:solidFill>
              <a:srgbClr val="B89440"/>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5-BF0C-456B-9FE4-58870680FA90}"/>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Eje 1</c:v>
              </c:pt>
              <c:pt idx="1">
                <c:v>Eje 2</c:v>
              </c:pt>
              <c:pt idx="2">
                <c:v>Eje 3</c:v>
              </c:pt>
              <c:pt idx="3">
                <c:v>Eje 4</c:v>
              </c:pt>
            </c:strLit>
          </c:cat>
          <c:val>
            <c:numRef>
              <c:f>('Gráfico 2 y 3'!$E$6,'Gráfico 2 y 3'!$G$6,'Gráfico 2 y 3'!$I$6,'Gráfico 2 y 3'!$K$6)</c:f>
              <c:numCache>
                <c:formatCode>0.0%</c:formatCode>
                <c:ptCount val="4"/>
                <c:pt idx="0">
                  <c:v>0</c:v>
                </c:pt>
                <c:pt idx="1">
                  <c:v>0.02</c:v>
                </c:pt>
                <c:pt idx="2">
                  <c:v>0.12820512820512819</c:v>
                </c:pt>
                <c:pt idx="3">
                  <c:v>0.25</c:v>
                </c:pt>
              </c:numCache>
            </c:numRef>
          </c:val>
          <c:extLst>
            <c:ext xmlns:c16="http://schemas.microsoft.com/office/drawing/2014/chart" uri="{C3380CC4-5D6E-409C-BE32-E72D297353CC}">
              <c16:uniqueId val="{00000003-BF0C-456B-9FE4-58870680FA90}"/>
            </c:ext>
          </c:extLst>
        </c:ser>
        <c:ser>
          <c:idx val="4"/>
          <c:order val="4"/>
          <c:tx>
            <c:strRef>
              <c:f>'Gráfico 2 y 3'!$A$7</c:f>
              <c:strCache>
                <c:ptCount val="1"/>
                <c:pt idx="0">
                  <c:v>Retroceso</c:v>
                </c:pt>
              </c:strCache>
            </c:strRef>
          </c:tx>
          <c:spPr>
            <a:solidFill>
              <a:srgbClr val="EC1C2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4"/>
              <c:pt idx="0">
                <c:v>Eje 1</c:v>
              </c:pt>
              <c:pt idx="1">
                <c:v>Eje 2</c:v>
              </c:pt>
              <c:pt idx="2">
                <c:v>Eje 3</c:v>
              </c:pt>
              <c:pt idx="3">
                <c:v>Eje 4</c:v>
              </c:pt>
            </c:strLit>
          </c:cat>
          <c:val>
            <c:numRef>
              <c:f>('Gráfico 2 y 3'!$E$7,'Gráfico 2 y 3'!$G$7,'Gráfico 2 y 3'!$I$7,'Gráfico 2 y 3'!$K$7)</c:f>
              <c:numCache>
                <c:formatCode>0.0%</c:formatCode>
                <c:ptCount val="4"/>
                <c:pt idx="0">
                  <c:v>0.33333333333333331</c:v>
                </c:pt>
                <c:pt idx="1">
                  <c:v>0.14000000000000001</c:v>
                </c:pt>
                <c:pt idx="2">
                  <c:v>0.25641025641025639</c:v>
                </c:pt>
                <c:pt idx="3">
                  <c:v>0.25</c:v>
                </c:pt>
              </c:numCache>
            </c:numRef>
          </c:val>
          <c:extLst>
            <c:ext xmlns:c16="http://schemas.microsoft.com/office/drawing/2014/chart" uri="{C3380CC4-5D6E-409C-BE32-E72D297353CC}">
              <c16:uniqueId val="{00000004-BF0C-456B-9FE4-58870680FA90}"/>
            </c:ext>
          </c:extLst>
        </c:ser>
        <c:dLbls>
          <c:dLblPos val="ctr"/>
          <c:showLegendKey val="0"/>
          <c:showVal val="1"/>
          <c:showCatName val="0"/>
          <c:showSerName val="0"/>
          <c:showPercent val="0"/>
          <c:showBubbleSize val="0"/>
        </c:dLbls>
        <c:gapWidth val="150"/>
        <c:overlap val="100"/>
        <c:axId val="875980304"/>
        <c:axId val="875980784"/>
      </c:barChart>
      <c:catAx>
        <c:axId val="875980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875980784"/>
        <c:crosses val="autoZero"/>
        <c:auto val="1"/>
        <c:lblAlgn val="ctr"/>
        <c:lblOffset val="100"/>
        <c:noMultiLvlLbl val="0"/>
      </c:catAx>
      <c:valAx>
        <c:axId val="875980784"/>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87598030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'Gráfico 4'!$A$4</c:f>
              <c:strCache>
                <c:ptCount val="1"/>
                <c:pt idx="0">
                  <c:v>Logrado</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4'!$B$3:$D$3</c:f>
              <c:numCache>
                <c:formatCode>General</c:formatCode>
                <c:ptCount val="3"/>
                <c:pt idx="0">
                  <c:v>2021</c:v>
                </c:pt>
                <c:pt idx="1">
                  <c:v>2022</c:v>
                </c:pt>
                <c:pt idx="2">
                  <c:v>2023</c:v>
                </c:pt>
              </c:numCache>
            </c:numRef>
          </c:cat>
          <c:val>
            <c:numRef>
              <c:f>'Gráfico 4'!$B$4:$D$4</c:f>
              <c:numCache>
                <c:formatCode>0.0%</c:formatCode>
                <c:ptCount val="3"/>
                <c:pt idx="0">
                  <c:v>0.18181818181818199</c:v>
                </c:pt>
                <c:pt idx="1">
                  <c:v>0.18181818181818199</c:v>
                </c:pt>
                <c:pt idx="2">
                  <c:v>0.222</c:v>
                </c:pt>
              </c:numCache>
            </c:numRef>
          </c:val>
          <c:extLst>
            <c:ext xmlns:c16="http://schemas.microsoft.com/office/drawing/2014/chart" uri="{C3380CC4-5D6E-409C-BE32-E72D297353CC}">
              <c16:uniqueId val="{00000000-41A2-4B5E-8216-CAA7383EBC8D}"/>
            </c:ext>
          </c:extLst>
        </c:ser>
        <c:ser>
          <c:idx val="1"/>
          <c:order val="1"/>
          <c:tx>
            <c:strRef>
              <c:f>'Gráfico 4'!$A$5</c:f>
              <c:strCache>
                <c:ptCount val="1"/>
                <c:pt idx="0">
                  <c:v>Promisorio</c:v>
                </c:pt>
              </c:strCache>
            </c:strRef>
          </c:tx>
          <c:spPr>
            <a:solidFill>
              <a:srgbClr val="00AFB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4'!$B$3:$D$3</c:f>
              <c:numCache>
                <c:formatCode>General</c:formatCode>
                <c:ptCount val="3"/>
                <c:pt idx="0">
                  <c:v>2021</c:v>
                </c:pt>
                <c:pt idx="1">
                  <c:v>2022</c:v>
                </c:pt>
                <c:pt idx="2">
                  <c:v>2023</c:v>
                </c:pt>
              </c:numCache>
            </c:numRef>
          </c:cat>
          <c:val>
            <c:numRef>
              <c:f>'Gráfico 4'!$B$5:$D$5</c:f>
              <c:numCache>
                <c:formatCode>0.0%</c:formatCode>
                <c:ptCount val="3"/>
                <c:pt idx="0">
                  <c:v>0.18181818181818199</c:v>
                </c:pt>
                <c:pt idx="1">
                  <c:v>9.0909090909090898E-2</c:v>
                </c:pt>
                <c:pt idx="2">
                  <c:v>0.111</c:v>
                </c:pt>
              </c:numCache>
            </c:numRef>
          </c:val>
          <c:extLst>
            <c:ext xmlns:c16="http://schemas.microsoft.com/office/drawing/2014/chart" uri="{C3380CC4-5D6E-409C-BE32-E72D297353CC}">
              <c16:uniqueId val="{00000001-41A2-4B5E-8216-CAA7383EBC8D}"/>
            </c:ext>
          </c:extLst>
        </c:ser>
        <c:ser>
          <c:idx val="2"/>
          <c:order val="2"/>
          <c:tx>
            <c:strRef>
              <c:f>'Gráfico 4'!$A$6</c:f>
              <c:strCache>
                <c:ptCount val="1"/>
                <c:pt idx="0">
                  <c:v>Moderado</c:v>
                </c:pt>
              </c:strCache>
            </c:strRef>
          </c:tx>
          <c:spPr>
            <a:solidFill>
              <a:srgbClr val="F3AD2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4'!$B$3:$D$3</c:f>
              <c:numCache>
                <c:formatCode>General</c:formatCode>
                <c:ptCount val="3"/>
                <c:pt idx="0">
                  <c:v>2021</c:v>
                </c:pt>
                <c:pt idx="1">
                  <c:v>2022</c:v>
                </c:pt>
                <c:pt idx="2">
                  <c:v>2023</c:v>
                </c:pt>
              </c:numCache>
            </c:numRef>
          </c:cat>
          <c:val>
            <c:numRef>
              <c:f>'Gráfico 4'!$B$6:$D$6</c:f>
              <c:numCache>
                <c:formatCode>0.0%</c:formatCode>
                <c:ptCount val="3"/>
                <c:pt idx="0">
                  <c:v>0.18181818181818199</c:v>
                </c:pt>
                <c:pt idx="1">
                  <c:v>0.27272727272727298</c:v>
                </c:pt>
                <c:pt idx="2">
                  <c:v>0.111</c:v>
                </c:pt>
              </c:numCache>
            </c:numRef>
          </c:val>
          <c:extLst>
            <c:ext xmlns:c16="http://schemas.microsoft.com/office/drawing/2014/chart" uri="{C3380CC4-5D6E-409C-BE32-E72D297353CC}">
              <c16:uniqueId val="{00000002-41A2-4B5E-8216-CAA7383EBC8D}"/>
            </c:ext>
          </c:extLst>
        </c:ser>
        <c:ser>
          <c:idx val="3"/>
          <c:order val="3"/>
          <c:tx>
            <c:strRef>
              <c:f>'Gráfico 4'!$A$7</c:f>
              <c:strCache>
                <c:ptCount val="1"/>
                <c:pt idx="0">
                  <c:v>Estancado </c:v>
                </c:pt>
              </c:strCache>
            </c:strRef>
          </c:tx>
          <c:spPr>
            <a:solidFill>
              <a:schemeClr val="accent4"/>
            </a:solidFill>
            <a:ln>
              <a:noFill/>
            </a:ln>
            <a:effectLst/>
          </c:spPr>
          <c:invertIfNegative val="0"/>
          <c:dLbls>
            <c:delete val="1"/>
          </c:dLbls>
          <c:cat>
            <c:numRef>
              <c:f>'Gráfico 4'!$B$3:$D$3</c:f>
              <c:numCache>
                <c:formatCode>General</c:formatCode>
                <c:ptCount val="3"/>
                <c:pt idx="0">
                  <c:v>2021</c:v>
                </c:pt>
                <c:pt idx="1">
                  <c:v>2022</c:v>
                </c:pt>
                <c:pt idx="2">
                  <c:v>2023</c:v>
                </c:pt>
              </c:numCache>
            </c:numRef>
          </c:cat>
          <c:val>
            <c:numRef>
              <c:f>'Gráfico 4'!$B$7:$D$7</c:f>
              <c:numCache>
                <c:formatCode>0.0%</c:formatCode>
                <c:ptCount val="3"/>
                <c:pt idx="0">
                  <c:v>0</c:v>
                </c:pt>
                <c:pt idx="1">
                  <c:v>0</c:v>
                </c:pt>
                <c:pt idx="2">
                  <c:v>0</c:v>
                </c:pt>
              </c:numCache>
            </c:numRef>
          </c:val>
          <c:extLst>
            <c:ext xmlns:c16="http://schemas.microsoft.com/office/drawing/2014/chart" uri="{C3380CC4-5D6E-409C-BE32-E72D297353CC}">
              <c16:uniqueId val="{00000003-41A2-4B5E-8216-CAA7383EBC8D}"/>
            </c:ext>
          </c:extLst>
        </c:ser>
        <c:ser>
          <c:idx val="4"/>
          <c:order val="4"/>
          <c:tx>
            <c:strRef>
              <c:f>'Gráfico 4'!$A$8</c:f>
              <c:strCache>
                <c:ptCount val="1"/>
                <c:pt idx="0">
                  <c:v>Retroceso</c:v>
                </c:pt>
              </c:strCache>
            </c:strRef>
          </c:tx>
          <c:spPr>
            <a:solidFill>
              <a:srgbClr val="EC1C2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4'!$B$3:$D$3</c:f>
              <c:numCache>
                <c:formatCode>General</c:formatCode>
                <c:ptCount val="3"/>
                <c:pt idx="0">
                  <c:v>2021</c:v>
                </c:pt>
                <c:pt idx="1">
                  <c:v>2022</c:v>
                </c:pt>
                <c:pt idx="2">
                  <c:v>2023</c:v>
                </c:pt>
              </c:numCache>
            </c:numRef>
          </c:cat>
          <c:val>
            <c:numRef>
              <c:f>'Gráfico 4'!$B$8:$D$8</c:f>
              <c:numCache>
                <c:formatCode>0.0%</c:formatCode>
                <c:ptCount val="3"/>
                <c:pt idx="0">
                  <c:v>0.45454545454545497</c:v>
                </c:pt>
                <c:pt idx="1">
                  <c:v>0.45454545454545497</c:v>
                </c:pt>
                <c:pt idx="2">
                  <c:v>0.33300000000000002</c:v>
                </c:pt>
              </c:numCache>
            </c:numRef>
          </c:val>
          <c:extLst>
            <c:ext xmlns:c16="http://schemas.microsoft.com/office/drawing/2014/chart" uri="{C3380CC4-5D6E-409C-BE32-E72D297353CC}">
              <c16:uniqueId val="{00000004-41A2-4B5E-8216-CAA7383EBC8D}"/>
            </c:ext>
          </c:extLst>
        </c:ser>
        <c:dLbls>
          <c:dLblPos val="ctr"/>
          <c:showLegendKey val="0"/>
          <c:showVal val="1"/>
          <c:showCatName val="0"/>
          <c:showSerName val="0"/>
          <c:showPercent val="0"/>
          <c:showBubbleSize val="0"/>
        </c:dLbls>
        <c:gapWidth val="150"/>
        <c:overlap val="100"/>
        <c:axId val="1865252496"/>
        <c:axId val="1865276496"/>
      </c:barChart>
      <c:catAx>
        <c:axId val="186525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76496"/>
        <c:crosses val="autoZero"/>
        <c:auto val="1"/>
        <c:lblAlgn val="ctr"/>
        <c:lblOffset val="100"/>
        <c:noMultiLvlLbl val="0"/>
      </c:catAx>
      <c:valAx>
        <c:axId val="1865276496"/>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5249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193E6E"/>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EE9F-4F75-91D4-D956E726993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5'!$B$3:$G$3,'Gráfico 5'!$H$3)</c:f>
              <c:strCache>
                <c:ptCount val="7"/>
                <c:pt idx="0">
                  <c:v>2015</c:v>
                </c:pt>
                <c:pt idx="1">
                  <c:v>2019</c:v>
                </c:pt>
                <c:pt idx="2">
                  <c:v>2020</c:v>
                </c:pt>
                <c:pt idx="3">
                  <c:v>2021</c:v>
                </c:pt>
                <c:pt idx="4">
                  <c:v>2022</c:v>
                </c:pt>
                <c:pt idx="5">
                  <c:v>2023</c:v>
                </c:pt>
                <c:pt idx="6">
                  <c:v>Meta 2025</c:v>
                </c:pt>
              </c:strCache>
            </c:strRef>
          </c:cat>
          <c:val>
            <c:numRef>
              <c:f>('Gráfico 5'!$B$4:$G$4,'Gráfico 5'!$H$4)</c:f>
              <c:numCache>
                <c:formatCode>#,##0.00</c:formatCode>
                <c:ptCount val="7"/>
                <c:pt idx="0">
                  <c:v>3.3</c:v>
                </c:pt>
                <c:pt idx="1">
                  <c:v>2.8</c:v>
                </c:pt>
                <c:pt idx="2">
                  <c:v>2.8</c:v>
                </c:pt>
                <c:pt idx="3">
                  <c:v>3</c:v>
                </c:pt>
                <c:pt idx="4">
                  <c:v>3.2</c:v>
                </c:pt>
                <c:pt idx="5">
                  <c:v>3.5</c:v>
                </c:pt>
                <c:pt idx="6">
                  <c:v>5.9</c:v>
                </c:pt>
              </c:numCache>
            </c:numRef>
          </c:val>
          <c:extLst>
            <c:ext xmlns:c16="http://schemas.microsoft.com/office/drawing/2014/chart" uri="{C3380CC4-5D6E-409C-BE32-E72D297353CC}">
              <c16:uniqueId val="{00000002-EE9F-4F75-91D4-D956E7269934}"/>
            </c:ext>
          </c:extLst>
        </c:ser>
        <c:dLbls>
          <c:dLblPos val="outEnd"/>
          <c:showLegendKey val="0"/>
          <c:showVal val="1"/>
          <c:showCatName val="0"/>
          <c:showSerName val="0"/>
          <c:showPercent val="0"/>
          <c:showBubbleSize val="0"/>
        </c:dLbls>
        <c:gapWidth val="105"/>
        <c:overlap val="-27"/>
        <c:axId val="1343284608"/>
        <c:axId val="1343285568"/>
      </c:barChart>
      <c:catAx>
        <c:axId val="1343284608"/>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43285568"/>
        <c:crosses val="autoZero"/>
        <c:auto val="1"/>
        <c:lblAlgn val="ctr"/>
        <c:lblOffset val="100"/>
        <c:noMultiLvlLbl val="0"/>
      </c:catAx>
      <c:valAx>
        <c:axId val="1343285568"/>
        <c:scaling>
          <c:orientation val="minMax"/>
        </c:scaling>
        <c:delete val="0"/>
        <c:axPos val="l"/>
        <c:numFmt formatCode="#,##0.00" sourceLinked="1"/>
        <c:majorTickMark val="none"/>
        <c:minorTickMark val="none"/>
        <c:tickLblPos val="nextTo"/>
        <c:spPr>
          <a:noFill/>
          <a:ln>
            <a:solidFill>
              <a:schemeClr val="bg2">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4328460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2"/>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7815063803308646E-2"/>
          <c:y val="0.19748459466761964"/>
          <c:w val="0.90074244436118489"/>
          <c:h val="0.72470154025591438"/>
        </c:manualLayout>
      </c:layout>
      <c:barChart>
        <c:barDir val="col"/>
        <c:grouping val="clustered"/>
        <c:varyColors val="0"/>
        <c:ser>
          <c:idx val="0"/>
          <c:order val="0"/>
          <c:tx>
            <c:strRef>
              <c:f>'Gráfico 6'!$B$3</c:f>
              <c:strCache>
                <c:ptCount val="1"/>
                <c:pt idx="0">
                  <c:v>2015</c:v>
                </c:pt>
              </c:strCache>
            </c:strRef>
          </c:tx>
          <c:spPr>
            <a:solidFill>
              <a:srgbClr val="003C6C"/>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6'!$A$4:$A$6</c:f>
              <c:strCache>
                <c:ptCount val="3"/>
                <c:pt idx="0">
                  <c:v>Juzgados de Instrucción (%)</c:v>
                </c:pt>
                <c:pt idx="1">
                  <c:v>Juzgados 1ra. Instancia (%)</c:v>
                </c:pt>
                <c:pt idx="2">
                  <c:v>Corte de apelación penal (%)</c:v>
                </c:pt>
              </c:strCache>
            </c:strRef>
          </c:cat>
          <c:val>
            <c:numRef>
              <c:f>'Gráfico 6'!$B$4:$B$6</c:f>
              <c:numCache>
                <c:formatCode>#,##0.00</c:formatCode>
                <c:ptCount val="3"/>
                <c:pt idx="0">
                  <c:v>94.6</c:v>
                </c:pt>
                <c:pt idx="1">
                  <c:v>98.6</c:v>
                </c:pt>
                <c:pt idx="2">
                  <c:v>98.4</c:v>
                </c:pt>
              </c:numCache>
            </c:numRef>
          </c:val>
          <c:extLst>
            <c:ext xmlns:c16="http://schemas.microsoft.com/office/drawing/2014/chart" uri="{C3380CC4-5D6E-409C-BE32-E72D297353CC}">
              <c16:uniqueId val="{00000000-C7A9-42E1-AA48-68406A7DF0C4}"/>
            </c:ext>
          </c:extLst>
        </c:ser>
        <c:ser>
          <c:idx val="1"/>
          <c:order val="1"/>
          <c:tx>
            <c:strRef>
              <c:f>'Gráfico 6'!$C$3</c:f>
              <c:strCache>
                <c:ptCount val="1"/>
                <c:pt idx="0">
                  <c:v>2019</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6'!$A$4:$A$6</c:f>
              <c:strCache>
                <c:ptCount val="3"/>
                <c:pt idx="0">
                  <c:v>Juzgados de Instrucción (%)</c:v>
                </c:pt>
                <c:pt idx="1">
                  <c:v>Juzgados 1ra. Instancia (%)</c:v>
                </c:pt>
                <c:pt idx="2">
                  <c:v>Corte de apelación penal (%)</c:v>
                </c:pt>
              </c:strCache>
            </c:strRef>
          </c:cat>
          <c:val>
            <c:numRef>
              <c:f>'Gráfico 6'!$C$4:$C$6</c:f>
              <c:numCache>
                <c:formatCode>#,##0.00</c:formatCode>
                <c:ptCount val="3"/>
                <c:pt idx="0">
                  <c:v>92.7</c:v>
                </c:pt>
                <c:pt idx="1">
                  <c:v>82</c:v>
                </c:pt>
                <c:pt idx="2">
                  <c:v>103.7</c:v>
                </c:pt>
              </c:numCache>
            </c:numRef>
          </c:val>
          <c:extLst>
            <c:ext xmlns:c16="http://schemas.microsoft.com/office/drawing/2014/chart" uri="{C3380CC4-5D6E-409C-BE32-E72D297353CC}">
              <c16:uniqueId val="{00000001-C7A9-42E1-AA48-68406A7DF0C4}"/>
            </c:ext>
          </c:extLst>
        </c:ser>
        <c:ser>
          <c:idx val="2"/>
          <c:order val="2"/>
          <c:tx>
            <c:strRef>
              <c:f>'Gráfico 6'!$D$3</c:f>
              <c:strCache>
                <c:ptCount val="1"/>
                <c:pt idx="0">
                  <c:v>2020</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6'!$A$4:$A$6</c:f>
              <c:strCache>
                <c:ptCount val="3"/>
                <c:pt idx="0">
                  <c:v>Juzgados de Instrucción (%)</c:v>
                </c:pt>
                <c:pt idx="1">
                  <c:v>Juzgados 1ra. Instancia (%)</c:v>
                </c:pt>
                <c:pt idx="2">
                  <c:v>Corte de apelación penal (%)</c:v>
                </c:pt>
              </c:strCache>
            </c:strRef>
          </c:cat>
          <c:val>
            <c:numRef>
              <c:f>'Gráfico 6'!$D$4:$D$6</c:f>
              <c:numCache>
                <c:formatCode>#,##0.00</c:formatCode>
                <c:ptCount val="3"/>
                <c:pt idx="0">
                  <c:v>88.8</c:v>
                </c:pt>
                <c:pt idx="1">
                  <c:v>76.400000000000006</c:v>
                </c:pt>
                <c:pt idx="2">
                  <c:v>76.8</c:v>
                </c:pt>
              </c:numCache>
            </c:numRef>
          </c:val>
          <c:extLst>
            <c:ext xmlns:c16="http://schemas.microsoft.com/office/drawing/2014/chart" uri="{C3380CC4-5D6E-409C-BE32-E72D297353CC}">
              <c16:uniqueId val="{00000002-C7A9-42E1-AA48-68406A7DF0C4}"/>
            </c:ext>
          </c:extLst>
        </c:ser>
        <c:ser>
          <c:idx val="3"/>
          <c:order val="3"/>
          <c:tx>
            <c:strRef>
              <c:f>'Gráfico 6'!$E$3</c:f>
              <c:strCache>
                <c:ptCount val="1"/>
                <c:pt idx="0">
                  <c:v>2021</c:v>
                </c:pt>
              </c:strCache>
            </c:strRef>
          </c:tx>
          <c:spPr>
            <a:solidFill>
              <a:schemeClr val="accent1">
                <a:lumMod val="40000"/>
                <a:lumOff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6'!$A$4:$A$6</c:f>
              <c:strCache>
                <c:ptCount val="3"/>
                <c:pt idx="0">
                  <c:v>Juzgados de Instrucción (%)</c:v>
                </c:pt>
                <c:pt idx="1">
                  <c:v>Juzgados 1ra. Instancia (%)</c:v>
                </c:pt>
                <c:pt idx="2">
                  <c:v>Corte de apelación penal (%)</c:v>
                </c:pt>
              </c:strCache>
            </c:strRef>
          </c:cat>
          <c:val>
            <c:numRef>
              <c:f>'Gráfico 6'!$E$4:$E$6</c:f>
              <c:numCache>
                <c:formatCode>#,##0.00</c:formatCode>
                <c:ptCount val="3"/>
                <c:pt idx="0">
                  <c:v>94.5</c:v>
                </c:pt>
                <c:pt idx="1">
                  <c:v>84.6</c:v>
                </c:pt>
                <c:pt idx="2">
                  <c:v>90.9</c:v>
                </c:pt>
              </c:numCache>
            </c:numRef>
          </c:val>
          <c:extLst>
            <c:ext xmlns:c16="http://schemas.microsoft.com/office/drawing/2014/chart" uri="{C3380CC4-5D6E-409C-BE32-E72D297353CC}">
              <c16:uniqueId val="{00000003-C7A9-42E1-AA48-68406A7DF0C4}"/>
            </c:ext>
          </c:extLst>
        </c:ser>
        <c:ser>
          <c:idx val="4"/>
          <c:order val="4"/>
          <c:tx>
            <c:strRef>
              <c:f>'Gráfico 6'!$F$3</c:f>
              <c:strCache>
                <c:ptCount val="1"/>
                <c:pt idx="0">
                  <c:v>2022</c:v>
                </c:pt>
              </c:strCache>
            </c:strRef>
          </c:tx>
          <c:spPr>
            <a:solidFill>
              <a:schemeClr val="accent5">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6'!$A$4:$A$6</c:f>
              <c:strCache>
                <c:ptCount val="3"/>
                <c:pt idx="0">
                  <c:v>Juzgados de Instrucción (%)</c:v>
                </c:pt>
                <c:pt idx="1">
                  <c:v>Juzgados 1ra. Instancia (%)</c:v>
                </c:pt>
                <c:pt idx="2">
                  <c:v>Corte de apelación penal (%)</c:v>
                </c:pt>
              </c:strCache>
            </c:strRef>
          </c:cat>
          <c:val>
            <c:numRef>
              <c:f>'Gráfico 6'!$F$4:$F$6</c:f>
              <c:numCache>
                <c:formatCode>#,##0.00</c:formatCode>
                <c:ptCount val="3"/>
                <c:pt idx="0">
                  <c:v>93</c:v>
                </c:pt>
                <c:pt idx="1">
                  <c:v>85.3</c:v>
                </c:pt>
                <c:pt idx="2">
                  <c:v>95.1</c:v>
                </c:pt>
              </c:numCache>
            </c:numRef>
          </c:val>
          <c:extLst>
            <c:ext xmlns:c16="http://schemas.microsoft.com/office/drawing/2014/chart" uri="{C3380CC4-5D6E-409C-BE32-E72D297353CC}">
              <c16:uniqueId val="{00000004-C7A9-42E1-AA48-68406A7DF0C4}"/>
            </c:ext>
          </c:extLst>
        </c:ser>
        <c:ser>
          <c:idx val="5"/>
          <c:order val="5"/>
          <c:tx>
            <c:strRef>
              <c:f>'Gráfico 6'!$G$3</c:f>
              <c:strCache>
                <c:ptCount val="1"/>
                <c:pt idx="0">
                  <c:v>Meta 2025</c:v>
                </c:pt>
              </c:strCache>
            </c:strRef>
          </c:tx>
          <c:spPr>
            <a:solidFill>
              <a:srgbClr val="01898A"/>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6'!$A$4:$A$6</c:f>
              <c:strCache>
                <c:ptCount val="3"/>
                <c:pt idx="0">
                  <c:v>Juzgados de Instrucción (%)</c:v>
                </c:pt>
                <c:pt idx="1">
                  <c:v>Juzgados 1ra. Instancia (%)</c:v>
                </c:pt>
                <c:pt idx="2">
                  <c:v>Corte de apelación penal (%)</c:v>
                </c:pt>
              </c:strCache>
            </c:strRef>
          </c:cat>
          <c:val>
            <c:numRef>
              <c:f>'Gráfico 6'!$G$4:$G$6</c:f>
              <c:numCache>
                <c:formatCode>#,##0.00</c:formatCode>
                <c:ptCount val="3"/>
                <c:pt idx="0">
                  <c:v>90</c:v>
                </c:pt>
                <c:pt idx="1">
                  <c:v>92</c:v>
                </c:pt>
                <c:pt idx="2">
                  <c:v>85</c:v>
                </c:pt>
              </c:numCache>
            </c:numRef>
          </c:val>
          <c:extLst>
            <c:ext xmlns:c16="http://schemas.microsoft.com/office/drawing/2014/chart" uri="{C3380CC4-5D6E-409C-BE32-E72D297353CC}">
              <c16:uniqueId val="{00000005-C7A9-42E1-AA48-68406A7DF0C4}"/>
            </c:ext>
          </c:extLst>
        </c:ser>
        <c:dLbls>
          <c:dLblPos val="outEnd"/>
          <c:showLegendKey val="0"/>
          <c:showVal val="1"/>
          <c:showCatName val="0"/>
          <c:showSerName val="0"/>
          <c:showPercent val="0"/>
          <c:showBubbleSize val="0"/>
        </c:dLbls>
        <c:gapWidth val="400"/>
        <c:overlap val="-27"/>
        <c:axId val="916422671"/>
        <c:axId val="916425071"/>
      </c:barChart>
      <c:catAx>
        <c:axId val="9164226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16425071"/>
        <c:crosses val="autoZero"/>
        <c:auto val="1"/>
        <c:lblAlgn val="ctr"/>
        <c:lblOffset val="100"/>
        <c:noMultiLvlLbl val="0"/>
      </c:catAx>
      <c:valAx>
        <c:axId val="916425071"/>
        <c:scaling>
          <c:orientation val="minMax"/>
          <c:max val="100"/>
        </c:scaling>
        <c:delete val="0"/>
        <c:axPos val="l"/>
        <c:numFmt formatCode="#,##0.00" sourceLinked="1"/>
        <c:majorTickMark val="none"/>
        <c:minorTickMark val="none"/>
        <c:tickLblPos val="nextTo"/>
        <c:spPr>
          <a:noFill/>
          <a:ln>
            <a:solidFill>
              <a:schemeClr val="bg2">
                <a:lumMod val="9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16422671"/>
        <c:crosses val="autoZero"/>
        <c:crossBetween val="between"/>
      </c:valAx>
      <c:spPr>
        <a:noFill/>
        <a:ln>
          <a:noFill/>
        </a:ln>
        <a:effectLst/>
      </c:spPr>
    </c:plotArea>
    <c:legend>
      <c:legendPos val="t"/>
      <c:layout>
        <c:manualLayout>
          <c:xMode val="edge"/>
          <c:yMode val="edge"/>
          <c:x val="0.27743361154339746"/>
          <c:y val="4.0251556380307481E-2"/>
          <c:w val="0.44513277691320519"/>
          <c:h val="5.660414733654343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2587387221958566E-2"/>
          <c:y val="0.14650730796398712"/>
          <c:w val="0.90483114167521217"/>
          <c:h val="0.74432448702928489"/>
        </c:manualLayout>
      </c:layout>
      <c:barChart>
        <c:barDir val="col"/>
        <c:grouping val="clustered"/>
        <c:varyColors val="0"/>
        <c:ser>
          <c:idx val="0"/>
          <c:order val="0"/>
          <c:tx>
            <c:strRef>
              <c:f>'Gráfico 7'!$B$3</c:f>
              <c:strCache>
                <c:ptCount val="1"/>
                <c:pt idx="0">
                  <c:v>2019</c:v>
                </c:pt>
              </c:strCache>
            </c:strRef>
          </c:tx>
          <c:spPr>
            <a:solidFill>
              <a:srgbClr val="193E6E"/>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7'!$A$3:$A$10</c:f>
              <c:strCache>
                <c:ptCount val="8"/>
                <c:pt idx="0">
                  <c:v>Nacional</c:v>
                </c:pt>
                <c:pt idx="2">
                  <c:v>Masculino</c:v>
                </c:pt>
                <c:pt idx="3">
                  <c:v>Femenino</c:v>
                </c:pt>
                <c:pt idx="4">
                  <c:v>Gran Santo Domingo</c:v>
                </c:pt>
                <c:pt idx="5">
                  <c:v>Norte o Cibao</c:v>
                </c:pt>
                <c:pt idx="6">
                  <c:v>Sur</c:v>
                </c:pt>
                <c:pt idx="7">
                  <c:v>Este</c:v>
                </c:pt>
              </c:strCache>
            </c:strRef>
          </c:cat>
          <c:val>
            <c:numRef>
              <c:f>'Gráfico 7'!$B$4:$B$10</c:f>
              <c:numCache>
                <c:formatCode>#,##0.00</c:formatCode>
                <c:ptCount val="7"/>
                <c:pt idx="0">
                  <c:v>10.1</c:v>
                </c:pt>
                <c:pt idx="1">
                  <c:v>20.7</c:v>
                </c:pt>
                <c:pt idx="2">
                  <c:v>2.9</c:v>
                </c:pt>
                <c:pt idx="3">
                  <c:v>11.9</c:v>
                </c:pt>
                <c:pt idx="4">
                  <c:v>10</c:v>
                </c:pt>
                <c:pt idx="5">
                  <c:v>13.5</c:v>
                </c:pt>
                <c:pt idx="6">
                  <c:v>13.7</c:v>
                </c:pt>
              </c:numCache>
            </c:numRef>
          </c:val>
          <c:extLst>
            <c:ext xmlns:c16="http://schemas.microsoft.com/office/drawing/2014/chart" uri="{C3380CC4-5D6E-409C-BE32-E72D297353CC}">
              <c16:uniqueId val="{00000000-74C8-40F6-A1CC-379E819BA96F}"/>
            </c:ext>
          </c:extLst>
        </c:ser>
        <c:ser>
          <c:idx val="1"/>
          <c:order val="1"/>
          <c:tx>
            <c:strRef>
              <c:f>'Gráfico 7'!$C$3</c:f>
              <c:strCache>
                <c:ptCount val="1"/>
                <c:pt idx="0">
                  <c:v>2020</c:v>
                </c:pt>
              </c:strCache>
            </c:strRef>
          </c:tx>
          <c:spPr>
            <a:solidFill>
              <a:schemeClr val="accent1">
                <a:lumMod val="5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7'!$A$3:$A$10</c:f>
              <c:strCache>
                <c:ptCount val="8"/>
                <c:pt idx="0">
                  <c:v>Nacional</c:v>
                </c:pt>
                <c:pt idx="2">
                  <c:v>Masculino</c:v>
                </c:pt>
                <c:pt idx="3">
                  <c:v>Femenino</c:v>
                </c:pt>
                <c:pt idx="4">
                  <c:v>Gran Santo Domingo</c:v>
                </c:pt>
                <c:pt idx="5">
                  <c:v>Norte o Cibao</c:v>
                </c:pt>
                <c:pt idx="6">
                  <c:v>Sur</c:v>
                </c:pt>
                <c:pt idx="7">
                  <c:v>Este</c:v>
                </c:pt>
              </c:strCache>
            </c:strRef>
          </c:cat>
          <c:val>
            <c:numRef>
              <c:f>'Gráfico 7'!$C$4:$C$10</c:f>
              <c:numCache>
                <c:formatCode>#,##0.00</c:formatCode>
                <c:ptCount val="7"/>
                <c:pt idx="0">
                  <c:v>8.6999999999999993</c:v>
                </c:pt>
                <c:pt idx="1">
                  <c:v>19.2</c:v>
                </c:pt>
                <c:pt idx="2">
                  <c:v>2.6</c:v>
                </c:pt>
                <c:pt idx="3">
                  <c:v>10.1</c:v>
                </c:pt>
                <c:pt idx="4">
                  <c:v>9.8000000000000007</c:v>
                </c:pt>
                <c:pt idx="5">
                  <c:v>13.9</c:v>
                </c:pt>
                <c:pt idx="6">
                  <c:v>11.9</c:v>
                </c:pt>
              </c:numCache>
            </c:numRef>
          </c:val>
          <c:extLst>
            <c:ext xmlns:c16="http://schemas.microsoft.com/office/drawing/2014/chart" uri="{C3380CC4-5D6E-409C-BE32-E72D297353CC}">
              <c16:uniqueId val="{00000001-74C8-40F6-A1CC-379E819BA96F}"/>
            </c:ext>
          </c:extLst>
        </c:ser>
        <c:ser>
          <c:idx val="2"/>
          <c:order val="2"/>
          <c:tx>
            <c:strRef>
              <c:f>'Gráfico 7'!$D$3</c:f>
              <c:strCache>
                <c:ptCount val="1"/>
                <c:pt idx="0">
                  <c:v>2021</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7'!$A$3:$A$10</c:f>
              <c:strCache>
                <c:ptCount val="8"/>
                <c:pt idx="0">
                  <c:v>Nacional</c:v>
                </c:pt>
                <c:pt idx="2">
                  <c:v>Masculino</c:v>
                </c:pt>
                <c:pt idx="3">
                  <c:v>Femenino</c:v>
                </c:pt>
                <c:pt idx="4">
                  <c:v>Gran Santo Domingo</c:v>
                </c:pt>
                <c:pt idx="5">
                  <c:v>Norte o Cibao</c:v>
                </c:pt>
                <c:pt idx="6">
                  <c:v>Sur</c:v>
                </c:pt>
                <c:pt idx="7">
                  <c:v>Este</c:v>
                </c:pt>
              </c:strCache>
            </c:strRef>
          </c:cat>
          <c:val>
            <c:numRef>
              <c:f>'Gráfico 7'!$D$4:$D$10</c:f>
              <c:numCache>
                <c:formatCode>#,##0.00</c:formatCode>
                <c:ptCount val="7"/>
                <c:pt idx="0">
                  <c:v>10.6</c:v>
                </c:pt>
                <c:pt idx="1">
                  <c:v>22.9</c:v>
                </c:pt>
                <c:pt idx="2">
                  <c:v>2.9</c:v>
                </c:pt>
                <c:pt idx="3">
                  <c:v>12.5</c:v>
                </c:pt>
                <c:pt idx="4">
                  <c:v>12</c:v>
                </c:pt>
                <c:pt idx="5">
                  <c:v>13.6</c:v>
                </c:pt>
                <c:pt idx="6">
                  <c:v>15.5</c:v>
                </c:pt>
              </c:numCache>
            </c:numRef>
          </c:val>
          <c:extLst>
            <c:ext xmlns:c16="http://schemas.microsoft.com/office/drawing/2014/chart" uri="{C3380CC4-5D6E-409C-BE32-E72D297353CC}">
              <c16:uniqueId val="{00000002-74C8-40F6-A1CC-379E819BA96F}"/>
            </c:ext>
          </c:extLst>
        </c:ser>
        <c:ser>
          <c:idx val="3"/>
          <c:order val="3"/>
          <c:tx>
            <c:strRef>
              <c:f>'Gráfico 7'!$E$3</c:f>
              <c:strCache>
                <c:ptCount val="1"/>
                <c:pt idx="0">
                  <c:v>2022</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7'!$A$3:$A$10</c:f>
              <c:strCache>
                <c:ptCount val="8"/>
                <c:pt idx="0">
                  <c:v>Nacional</c:v>
                </c:pt>
                <c:pt idx="2">
                  <c:v>Masculino</c:v>
                </c:pt>
                <c:pt idx="3">
                  <c:v>Femenino</c:v>
                </c:pt>
                <c:pt idx="4">
                  <c:v>Gran Santo Domingo</c:v>
                </c:pt>
                <c:pt idx="5">
                  <c:v>Norte o Cibao</c:v>
                </c:pt>
                <c:pt idx="6">
                  <c:v>Sur</c:v>
                </c:pt>
                <c:pt idx="7">
                  <c:v>Este</c:v>
                </c:pt>
              </c:strCache>
            </c:strRef>
          </c:cat>
          <c:val>
            <c:numRef>
              <c:f>'Gráfico 7'!$E$4:$E$10</c:f>
              <c:numCache>
                <c:formatCode>#,##0.00</c:formatCode>
                <c:ptCount val="7"/>
                <c:pt idx="0">
                  <c:v>13.1</c:v>
                </c:pt>
                <c:pt idx="1">
                  <c:v>23.3</c:v>
                </c:pt>
                <c:pt idx="2">
                  <c:v>2.9</c:v>
                </c:pt>
                <c:pt idx="3">
                  <c:v>13.6</c:v>
                </c:pt>
                <c:pt idx="4">
                  <c:v>12.1</c:v>
                </c:pt>
                <c:pt idx="5">
                  <c:v>14.5</c:v>
                </c:pt>
                <c:pt idx="6">
                  <c:v>12.2</c:v>
                </c:pt>
              </c:numCache>
            </c:numRef>
          </c:val>
          <c:extLst>
            <c:ext xmlns:c16="http://schemas.microsoft.com/office/drawing/2014/chart" uri="{C3380CC4-5D6E-409C-BE32-E72D297353CC}">
              <c16:uniqueId val="{00000003-74C8-40F6-A1CC-379E819BA96F}"/>
            </c:ext>
          </c:extLst>
        </c:ser>
        <c:ser>
          <c:idx val="4"/>
          <c:order val="4"/>
          <c:tx>
            <c:strRef>
              <c:f>'Gráfico 7'!$F$3</c:f>
              <c:strCache>
                <c:ptCount val="1"/>
                <c:pt idx="0">
                  <c:v>2023</c:v>
                </c:pt>
              </c:strCache>
            </c:strRef>
          </c:tx>
          <c:spPr>
            <a:solidFill>
              <a:schemeClr val="accent1">
                <a:lumMod val="40000"/>
                <a:lumOff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7'!$A$3:$A$10</c:f>
              <c:strCache>
                <c:ptCount val="8"/>
                <c:pt idx="0">
                  <c:v>Nacional</c:v>
                </c:pt>
                <c:pt idx="2">
                  <c:v>Masculino</c:v>
                </c:pt>
                <c:pt idx="3">
                  <c:v>Femenino</c:v>
                </c:pt>
                <c:pt idx="4">
                  <c:v>Gran Santo Domingo</c:v>
                </c:pt>
                <c:pt idx="5">
                  <c:v>Norte o Cibao</c:v>
                </c:pt>
                <c:pt idx="6">
                  <c:v>Sur</c:v>
                </c:pt>
                <c:pt idx="7">
                  <c:v>Este</c:v>
                </c:pt>
              </c:strCache>
            </c:strRef>
          </c:cat>
          <c:val>
            <c:numRef>
              <c:f>'Gráfico 7'!$F$4:$F$10</c:f>
              <c:numCache>
                <c:formatCode>#,##0.00</c:formatCode>
                <c:ptCount val="7"/>
                <c:pt idx="0">
                  <c:v>11.5</c:v>
                </c:pt>
                <c:pt idx="1">
                  <c:v>20.7</c:v>
                </c:pt>
                <c:pt idx="2">
                  <c:v>2.5</c:v>
                </c:pt>
                <c:pt idx="3">
                  <c:v>11.63</c:v>
                </c:pt>
                <c:pt idx="4">
                  <c:v>10.33</c:v>
                </c:pt>
                <c:pt idx="5">
                  <c:v>12.89</c:v>
                </c:pt>
                <c:pt idx="6">
                  <c:v>12.79</c:v>
                </c:pt>
              </c:numCache>
            </c:numRef>
          </c:val>
          <c:extLst>
            <c:ext xmlns:c16="http://schemas.microsoft.com/office/drawing/2014/chart" uri="{C3380CC4-5D6E-409C-BE32-E72D297353CC}">
              <c16:uniqueId val="{00000004-74C8-40F6-A1CC-379E819BA96F}"/>
            </c:ext>
          </c:extLst>
        </c:ser>
        <c:ser>
          <c:idx val="5"/>
          <c:order val="5"/>
          <c:tx>
            <c:strRef>
              <c:f>'Gráfico 7'!$G$3</c:f>
              <c:strCache>
                <c:ptCount val="1"/>
                <c:pt idx="0">
                  <c:v>Meta 2025</c:v>
                </c:pt>
              </c:strCache>
            </c:strRef>
          </c:tx>
          <c:spPr>
            <a:solidFill>
              <a:srgbClr val="01898A"/>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7'!$A$3:$A$10</c:f>
              <c:strCache>
                <c:ptCount val="8"/>
                <c:pt idx="0">
                  <c:v>Nacional</c:v>
                </c:pt>
                <c:pt idx="2">
                  <c:v>Masculino</c:v>
                </c:pt>
                <c:pt idx="3">
                  <c:v>Femenino</c:v>
                </c:pt>
                <c:pt idx="4">
                  <c:v>Gran Santo Domingo</c:v>
                </c:pt>
                <c:pt idx="5">
                  <c:v>Norte o Cibao</c:v>
                </c:pt>
                <c:pt idx="6">
                  <c:v>Sur</c:v>
                </c:pt>
                <c:pt idx="7">
                  <c:v>Este</c:v>
                </c:pt>
              </c:strCache>
            </c:strRef>
          </c:cat>
          <c:val>
            <c:numRef>
              <c:f>'Gráfico 7'!$G$4:$G$10</c:f>
              <c:numCache>
                <c:formatCode>#,##0.00</c:formatCode>
                <c:ptCount val="7"/>
                <c:pt idx="0">
                  <c:v>10</c:v>
                </c:pt>
              </c:numCache>
            </c:numRef>
          </c:val>
          <c:extLst>
            <c:ext xmlns:c16="http://schemas.microsoft.com/office/drawing/2014/chart" uri="{C3380CC4-5D6E-409C-BE32-E72D297353CC}">
              <c16:uniqueId val="{00000005-74C8-40F6-A1CC-379E819BA96F}"/>
            </c:ext>
          </c:extLst>
        </c:ser>
        <c:dLbls>
          <c:dLblPos val="outEnd"/>
          <c:showLegendKey val="0"/>
          <c:showVal val="1"/>
          <c:showCatName val="0"/>
          <c:showSerName val="0"/>
          <c:showPercent val="0"/>
          <c:showBubbleSize val="0"/>
        </c:dLbls>
        <c:gapWidth val="219"/>
        <c:overlap val="-27"/>
        <c:axId val="992415231"/>
        <c:axId val="992412831"/>
      </c:barChart>
      <c:catAx>
        <c:axId val="9924152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92412831"/>
        <c:crosses val="autoZero"/>
        <c:auto val="1"/>
        <c:lblAlgn val="ctr"/>
        <c:lblOffset val="100"/>
        <c:noMultiLvlLbl val="0"/>
      </c:catAx>
      <c:valAx>
        <c:axId val="992412831"/>
        <c:scaling>
          <c:orientation val="minMax"/>
        </c:scaling>
        <c:delete val="0"/>
        <c:axPos val="l"/>
        <c:numFmt formatCode="#,##0.00" sourceLinked="1"/>
        <c:majorTickMark val="none"/>
        <c:minorTickMark val="none"/>
        <c:tickLblPos val="nextTo"/>
        <c:spPr>
          <a:noFill/>
          <a:ln>
            <a:solidFill>
              <a:schemeClr val="bg2">
                <a:lumMod val="9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92415231"/>
        <c:crosses val="autoZero"/>
        <c:crossBetween val="between"/>
      </c:valAx>
      <c:spPr>
        <a:noFill/>
        <a:ln>
          <a:noFill/>
        </a:ln>
        <a:effectLst/>
      </c:spPr>
    </c:plotArea>
    <c:legend>
      <c:legendPos val="t"/>
      <c:layout>
        <c:manualLayout>
          <c:xMode val="edge"/>
          <c:yMode val="edge"/>
          <c:x val="0.2656112805843962"/>
          <c:y val="2.8742504128434484E-2"/>
          <c:w val="0.46877727718860845"/>
          <c:h val="5.3892572439031575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rot="-5400000" vert="horz"/>
    <a:lstStyle/>
    <a:p>
      <a:pPr>
        <a:defRPr/>
      </a:pPr>
      <a:endParaRPr lang="es-D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'Gráfico 8'!$A$3</c:f>
              <c:strCache>
                <c:ptCount val="1"/>
                <c:pt idx="0">
                  <c:v>Mucho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8'!$B$2:$J$2</c:f>
              <c:strCache>
                <c:ptCount val="9"/>
                <c:pt idx="0">
                  <c:v>Medios tradicionales </c:v>
                </c:pt>
                <c:pt idx="1">
                  <c:v>Medios digitales</c:v>
                </c:pt>
                <c:pt idx="2">
                  <c:v>Empresas</c:v>
                </c:pt>
                <c:pt idx="3">
                  <c:v>Iglesia católica </c:v>
                </c:pt>
                <c:pt idx="4">
                  <c:v>Iglesia protestante</c:v>
                </c:pt>
                <c:pt idx="5">
                  <c:v>Sindicatos</c:v>
                </c:pt>
                <c:pt idx="6">
                  <c:v>JCE</c:v>
                </c:pt>
                <c:pt idx="7">
                  <c:v>Policía Nacional</c:v>
                </c:pt>
                <c:pt idx="8">
                  <c:v>Fuerzas Armadas</c:v>
                </c:pt>
              </c:strCache>
            </c:strRef>
          </c:cat>
          <c:val>
            <c:numRef>
              <c:f>'Gráfico 8'!$B$3:$J$3</c:f>
              <c:numCache>
                <c:formatCode>General</c:formatCode>
                <c:ptCount val="9"/>
                <c:pt idx="0">
                  <c:v>3.3</c:v>
                </c:pt>
                <c:pt idx="1">
                  <c:v>4.0999999999999996</c:v>
                </c:pt>
                <c:pt idx="2">
                  <c:v>5.2</c:v>
                </c:pt>
                <c:pt idx="3">
                  <c:v>2.4</c:v>
                </c:pt>
                <c:pt idx="4">
                  <c:v>3.5</c:v>
                </c:pt>
                <c:pt idx="5">
                  <c:v>5.2</c:v>
                </c:pt>
                <c:pt idx="6">
                  <c:v>4.4000000000000004</c:v>
                </c:pt>
                <c:pt idx="7">
                  <c:v>3.7</c:v>
                </c:pt>
                <c:pt idx="8">
                  <c:v>4.3</c:v>
                </c:pt>
              </c:numCache>
            </c:numRef>
          </c:val>
          <c:extLst>
            <c:ext xmlns:c16="http://schemas.microsoft.com/office/drawing/2014/chart" uri="{C3380CC4-5D6E-409C-BE32-E72D297353CC}">
              <c16:uniqueId val="{00000000-2AE1-4490-BC06-EB0FF3799030}"/>
            </c:ext>
          </c:extLst>
        </c:ser>
        <c:ser>
          <c:idx val="1"/>
          <c:order val="1"/>
          <c:tx>
            <c:strRef>
              <c:f>'Gráfico 8'!$A$4</c:f>
              <c:strCache>
                <c:ptCount val="1"/>
                <c:pt idx="0">
                  <c:v>Algo</c:v>
                </c:pt>
              </c:strCache>
            </c:strRef>
          </c:tx>
          <c:spPr>
            <a:solidFill>
              <a:schemeClr val="accent1">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8'!$B$2:$J$2</c:f>
              <c:strCache>
                <c:ptCount val="9"/>
                <c:pt idx="0">
                  <c:v>Medios tradicionales </c:v>
                </c:pt>
                <c:pt idx="1">
                  <c:v>Medios digitales</c:v>
                </c:pt>
                <c:pt idx="2">
                  <c:v>Empresas</c:v>
                </c:pt>
                <c:pt idx="3">
                  <c:v>Iglesia católica </c:v>
                </c:pt>
                <c:pt idx="4">
                  <c:v>Iglesia protestante</c:v>
                </c:pt>
                <c:pt idx="5">
                  <c:v>Sindicatos</c:v>
                </c:pt>
                <c:pt idx="6">
                  <c:v>JCE</c:v>
                </c:pt>
                <c:pt idx="7">
                  <c:v>Policía Nacional</c:v>
                </c:pt>
                <c:pt idx="8">
                  <c:v>Fuerzas Armadas</c:v>
                </c:pt>
              </c:strCache>
            </c:strRef>
          </c:cat>
          <c:val>
            <c:numRef>
              <c:f>'Gráfico 8'!$B$4:$J$4</c:f>
              <c:numCache>
                <c:formatCode>General</c:formatCode>
                <c:ptCount val="9"/>
                <c:pt idx="0">
                  <c:v>22.4</c:v>
                </c:pt>
                <c:pt idx="1">
                  <c:v>23.6</c:v>
                </c:pt>
                <c:pt idx="2">
                  <c:v>23.3</c:v>
                </c:pt>
                <c:pt idx="3">
                  <c:v>21.2</c:v>
                </c:pt>
                <c:pt idx="4">
                  <c:v>23.6</c:v>
                </c:pt>
                <c:pt idx="5">
                  <c:v>41.5</c:v>
                </c:pt>
                <c:pt idx="6">
                  <c:v>25.6</c:v>
                </c:pt>
                <c:pt idx="8">
                  <c:v>31.4</c:v>
                </c:pt>
              </c:numCache>
            </c:numRef>
          </c:val>
          <c:extLst>
            <c:ext xmlns:c16="http://schemas.microsoft.com/office/drawing/2014/chart" uri="{C3380CC4-5D6E-409C-BE32-E72D297353CC}">
              <c16:uniqueId val="{00000001-2AE1-4490-BC06-EB0FF3799030}"/>
            </c:ext>
          </c:extLst>
        </c:ser>
        <c:ser>
          <c:idx val="2"/>
          <c:order val="2"/>
          <c:tx>
            <c:strRef>
              <c:f>'Gráfico 8'!$A$5</c:f>
              <c:strCache>
                <c:ptCount val="1"/>
                <c:pt idx="0">
                  <c:v>Poco</c:v>
                </c:pt>
              </c:strCache>
            </c:strRef>
          </c:tx>
          <c:spPr>
            <a:solidFill>
              <a:schemeClr val="accent1">
                <a:lumMod val="20000"/>
                <a:lumOff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8'!$B$2:$J$2</c:f>
              <c:strCache>
                <c:ptCount val="9"/>
                <c:pt idx="0">
                  <c:v>Medios tradicionales </c:v>
                </c:pt>
                <c:pt idx="1">
                  <c:v>Medios digitales</c:v>
                </c:pt>
                <c:pt idx="2">
                  <c:v>Empresas</c:v>
                </c:pt>
                <c:pt idx="3">
                  <c:v>Iglesia católica </c:v>
                </c:pt>
                <c:pt idx="4">
                  <c:v>Iglesia protestante</c:v>
                </c:pt>
                <c:pt idx="5">
                  <c:v>Sindicatos</c:v>
                </c:pt>
                <c:pt idx="6">
                  <c:v>JCE</c:v>
                </c:pt>
                <c:pt idx="7">
                  <c:v>Policía Nacional</c:v>
                </c:pt>
                <c:pt idx="8">
                  <c:v>Fuerzas Armadas</c:v>
                </c:pt>
              </c:strCache>
            </c:strRef>
          </c:cat>
          <c:val>
            <c:numRef>
              <c:f>'Gráfico 8'!$B$5:$J$5</c:f>
              <c:numCache>
                <c:formatCode>General</c:formatCode>
                <c:ptCount val="9"/>
                <c:pt idx="0">
                  <c:v>33.299999999999997</c:v>
                </c:pt>
                <c:pt idx="1">
                  <c:v>37.700000000000003</c:v>
                </c:pt>
                <c:pt idx="2">
                  <c:v>34.5</c:v>
                </c:pt>
                <c:pt idx="3">
                  <c:v>22.6</c:v>
                </c:pt>
                <c:pt idx="4">
                  <c:v>25.3</c:v>
                </c:pt>
                <c:pt idx="5" formatCode="0.0">
                  <c:v>31</c:v>
                </c:pt>
                <c:pt idx="6">
                  <c:v>30.9</c:v>
                </c:pt>
                <c:pt idx="7">
                  <c:v>45.6</c:v>
                </c:pt>
                <c:pt idx="8">
                  <c:v>29.9</c:v>
                </c:pt>
              </c:numCache>
            </c:numRef>
          </c:val>
          <c:extLst>
            <c:ext xmlns:c16="http://schemas.microsoft.com/office/drawing/2014/chart" uri="{C3380CC4-5D6E-409C-BE32-E72D297353CC}">
              <c16:uniqueId val="{00000002-2AE1-4490-BC06-EB0FF3799030}"/>
            </c:ext>
          </c:extLst>
        </c:ser>
        <c:ser>
          <c:idx val="3"/>
          <c:order val="3"/>
          <c:tx>
            <c:strRef>
              <c:f>'Gráfico 8'!$A$6</c:f>
              <c:strCache>
                <c:ptCount val="1"/>
                <c:pt idx="0">
                  <c:v>Nada</c:v>
                </c:pt>
              </c:strCache>
            </c:strRef>
          </c:tx>
          <c:spPr>
            <a:solidFill>
              <a:srgbClr val="EC1C2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8'!$B$2:$J$2</c:f>
              <c:strCache>
                <c:ptCount val="9"/>
                <c:pt idx="0">
                  <c:v>Medios tradicionales </c:v>
                </c:pt>
                <c:pt idx="1">
                  <c:v>Medios digitales</c:v>
                </c:pt>
                <c:pt idx="2">
                  <c:v>Empresas</c:v>
                </c:pt>
                <c:pt idx="3">
                  <c:v>Iglesia católica </c:v>
                </c:pt>
                <c:pt idx="4">
                  <c:v>Iglesia protestante</c:v>
                </c:pt>
                <c:pt idx="5">
                  <c:v>Sindicatos</c:v>
                </c:pt>
                <c:pt idx="6">
                  <c:v>JCE</c:v>
                </c:pt>
                <c:pt idx="7">
                  <c:v>Policía Nacional</c:v>
                </c:pt>
                <c:pt idx="8">
                  <c:v>Fuerzas Armadas</c:v>
                </c:pt>
              </c:strCache>
            </c:strRef>
          </c:cat>
          <c:val>
            <c:numRef>
              <c:f>'Gráfico 8'!$B$6:$J$6</c:f>
              <c:numCache>
                <c:formatCode>General</c:formatCode>
                <c:ptCount val="9"/>
                <c:pt idx="0">
                  <c:v>21.3</c:v>
                </c:pt>
                <c:pt idx="1">
                  <c:v>19.7</c:v>
                </c:pt>
                <c:pt idx="2">
                  <c:v>20.6</c:v>
                </c:pt>
                <c:pt idx="3">
                  <c:v>12.8</c:v>
                </c:pt>
                <c:pt idx="4">
                  <c:v>15.8</c:v>
                </c:pt>
                <c:pt idx="5">
                  <c:v>14.7</c:v>
                </c:pt>
                <c:pt idx="6">
                  <c:v>19.7</c:v>
                </c:pt>
                <c:pt idx="7">
                  <c:v>29.7</c:v>
                </c:pt>
                <c:pt idx="8">
                  <c:v>18.899999999999999</c:v>
                </c:pt>
              </c:numCache>
            </c:numRef>
          </c:val>
          <c:extLst>
            <c:ext xmlns:c16="http://schemas.microsoft.com/office/drawing/2014/chart" uri="{C3380CC4-5D6E-409C-BE32-E72D297353CC}">
              <c16:uniqueId val="{00000003-2AE1-4490-BC06-EB0FF3799030}"/>
            </c:ext>
          </c:extLst>
        </c:ser>
        <c:ser>
          <c:idx val="4"/>
          <c:order val="4"/>
          <c:tx>
            <c:strRef>
              <c:f>'Gráfico 8'!$A$7</c:f>
              <c:strCache>
                <c:ptCount val="1"/>
                <c:pt idx="0">
                  <c:v>NS/NC</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8'!$B$2:$J$2</c:f>
              <c:strCache>
                <c:ptCount val="9"/>
                <c:pt idx="0">
                  <c:v>Medios tradicionales </c:v>
                </c:pt>
                <c:pt idx="1">
                  <c:v>Medios digitales</c:v>
                </c:pt>
                <c:pt idx="2">
                  <c:v>Empresas</c:v>
                </c:pt>
                <c:pt idx="3">
                  <c:v>Iglesia católica </c:v>
                </c:pt>
                <c:pt idx="4">
                  <c:v>Iglesia protestante</c:v>
                </c:pt>
                <c:pt idx="5">
                  <c:v>Sindicatos</c:v>
                </c:pt>
                <c:pt idx="6">
                  <c:v>JCE</c:v>
                </c:pt>
                <c:pt idx="7">
                  <c:v>Policía Nacional</c:v>
                </c:pt>
                <c:pt idx="8">
                  <c:v>Fuerzas Armadas</c:v>
                </c:pt>
              </c:strCache>
            </c:strRef>
          </c:cat>
          <c:val>
            <c:numRef>
              <c:f>'Gráfico 8'!$B$7:$J$7</c:f>
              <c:numCache>
                <c:formatCode>General</c:formatCode>
                <c:ptCount val="9"/>
                <c:pt idx="0">
                  <c:v>19.7</c:v>
                </c:pt>
                <c:pt idx="1">
                  <c:v>14.9</c:v>
                </c:pt>
                <c:pt idx="2">
                  <c:v>16.399999999999999</c:v>
                </c:pt>
                <c:pt idx="3" formatCode="0.0">
                  <c:v>41</c:v>
                </c:pt>
                <c:pt idx="4">
                  <c:v>31.9</c:v>
                </c:pt>
                <c:pt idx="6">
                  <c:v>19.399999999999999</c:v>
                </c:pt>
                <c:pt idx="7">
                  <c:v>13.1</c:v>
                </c:pt>
                <c:pt idx="8">
                  <c:v>15.6</c:v>
                </c:pt>
              </c:numCache>
            </c:numRef>
          </c:val>
          <c:extLst>
            <c:ext xmlns:c16="http://schemas.microsoft.com/office/drawing/2014/chart" uri="{C3380CC4-5D6E-409C-BE32-E72D297353CC}">
              <c16:uniqueId val="{00000004-2AE1-4490-BC06-EB0FF3799030}"/>
            </c:ext>
          </c:extLst>
        </c:ser>
        <c:dLbls>
          <c:dLblPos val="ctr"/>
          <c:showLegendKey val="0"/>
          <c:showVal val="1"/>
          <c:showCatName val="0"/>
          <c:showSerName val="0"/>
          <c:showPercent val="0"/>
          <c:showBubbleSize val="0"/>
        </c:dLbls>
        <c:gapWidth val="30"/>
        <c:overlap val="100"/>
        <c:axId val="1171750255"/>
        <c:axId val="1171752655"/>
      </c:barChart>
      <c:catAx>
        <c:axId val="1171750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71752655"/>
        <c:crosses val="autoZero"/>
        <c:auto val="1"/>
        <c:lblAlgn val="ctr"/>
        <c:lblOffset val="100"/>
        <c:noMultiLvlLbl val="0"/>
      </c:catAx>
      <c:valAx>
        <c:axId val="1171752655"/>
        <c:scaling>
          <c:orientation val="minMax"/>
        </c:scaling>
        <c:delete val="1"/>
        <c:axPos val="l"/>
        <c:numFmt formatCode="0%" sourceLinked="1"/>
        <c:majorTickMark val="none"/>
        <c:minorTickMark val="none"/>
        <c:tickLblPos val="nextTo"/>
        <c:crossAx val="117175025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'Gráfico 9'!$A$4</c:f>
              <c:strCache>
                <c:ptCount val="1"/>
                <c:pt idx="0">
                  <c:v>Logrado</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9'!$E$3:$G$3</c:f>
              <c:numCache>
                <c:formatCode>General</c:formatCode>
                <c:ptCount val="3"/>
                <c:pt idx="0">
                  <c:v>2021</c:v>
                </c:pt>
                <c:pt idx="1">
                  <c:v>2022</c:v>
                </c:pt>
                <c:pt idx="2">
                  <c:v>2023</c:v>
                </c:pt>
              </c:numCache>
            </c:numRef>
          </c:cat>
          <c:val>
            <c:numRef>
              <c:f>'Gráfico 9'!$E$4:$G$4</c:f>
              <c:numCache>
                <c:formatCode>0.0%</c:formatCode>
                <c:ptCount val="3"/>
                <c:pt idx="0">
                  <c:v>0.148148148148148</c:v>
                </c:pt>
                <c:pt idx="1">
                  <c:v>0.18518518518518501</c:v>
                </c:pt>
                <c:pt idx="2">
                  <c:v>0.3</c:v>
                </c:pt>
              </c:numCache>
            </c:numRef>
          </c:val>
          <c:extLst>
            <c:ext xmlns:c16="http://schemas.microsoft.com/office/drawing/2014/chart" uri="{C3380CC4-5D6E-409C-BE32-E72D297353CC}">
              <c16:uniqueId val="{00000000-F47E-4859-967C-71AB4BA85959}"/>
            </c:ext>
          </c:extLst>
        </c:ser>
        <c:ser>
          <c:idx val="1"/>
          <c:order val="1"/>
          <c:tx>
            <c:strRef>
              <c:f>'Gráfico 9'!$A$5</c:f>
              <c:strCache>
                <c:ptCount val="1"/>
                <c:pt idx="0">
                  <c:v>Promisorio</c:v>
                </c:pt>
              </c:strCache>
            </c:strRef>
          </c:tx>
          <c:spPr>
            <a:solidFill>
              <a:srgbClr val="00AFB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9'!$E$3:$G$3</c:f>
              <c:numCache>
                <c:formatCode>General</c:formatCode>
                <c:ptCount val="3"/>
                <c:pt idx="0">
                  <c:v>2021</c:v>
                </c:pt>
                <c:pt idx="1">
                  <c:v>2022</c:v>
                </c:pt>
                <c:pt idx="2">
                  <c:v>2023</c:v>
                </c:pt>
              </c:numCache>
            </c:numRef>
          </c:cat>
          <c:val>
            <c:numRef>
              <c:f>'Gráfico 9'!$E$5:$G$5</c:f>
              <c:numCache>
                <c:formatCode>0.0%</c:formatCode>
                <c:ptCount val="3"/>
                <c:pt idx="0">
                  <c:v>0.11111111111111099</c:v>
                </c:pt>
                <c:pt idx="1">
                  <c:v>0.148148148148148</c:v>
                </c:pt>
                <c:pt idx="2">
                  <c:v>0.06</c:v>
                </c:pt>
              </c:numCache>
            </c:numRef>
          </c:val>
          <c:extLst>
            <c:ext xmlns:c16="http://schemas.microsoft.com/office/drawing/2014/chart" uri="{C3380CC4-5D6E-409C-BE32-E72D297353CC}">
              <c16:uniqueId val="{00000001-F47E-4859-967C-71AB4BA85959}"/>
            </c:ext>
          </c:extLst>
        </c:ser>
        <c:ser>
          <c:idx val="2"/>
          <c:order val="2"/>
          <c:tx>
            <c:strRef>
              <c:f>'Gráfico 9'!$A$6</c:f>
              <c:strCache>
                <c:ptCount val="1"/>
                <c:pt idx="0">
                  <c:v>Moderado</c:v>
                </c:pt>
              </c:strCache>
            </c:strRef>
          </c:tx>
          <c:spPr>
            <a:solidFill>
              <a:srgbClr val="F3AD2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9'!$E$3:$G$3</c:f>
              <c:numCache>
                <c:formatCode>General</c:formatCode>
                <c:ptCount val="3"/>
                <c:pt idx="0">
                  <c:v>2021</c:v>
                </c:pt>
                <c:pt idx="1">
                  <c:v>2022</c:v>
                </c:pt>
                <c:pt idx="2">
                  <c:v>2023</c:v>
                </c:pt>
              </c:numCache>
            </c:numRef>
          </c:cat>
          <c:val>
            <c:numRef>
              <c:f>'Gráfico 9'!$E$6:$G$6</c:f>
              <c:numCache>
                <c:formatCode>0.0%</c:formatCode>
                <c:ptCount val="3"/>
                <c:pt idx="0">
                  <c:v>0.46296296296296302</c:v>
                </c:pt>
                <c:pt idx="1">
                  <c:v>0.33333333333333298</c:v>
                </c:pt>
                <c:pt idx="2">
                  <c:v>0.48</c:v>
                </c:pt>
              </c:numCache>
            </c:numRef>
          </c:val>
          <c:extLst>
            <c:ext xmlns:c16="http://schemas.microsoft.com/office/drawing/2014/chart" uri="{C3380CC4-5D6E-409C-BE32-E72D297353CC}">
              <c16:uniqueId val="{00000002-F47E-4859-967C-71AB4BA85959}"/>
            </c:ext>
          </c:extLst>
        </c:ser>
        <c:ser>
          <c:idx val="3"/>
          <c:order val="3"/>
          <c:tx>
            <c:strRef>
              <c:f>'Gráfico 9'!$A$7</c:f>
              <c:strCache>
                <c:ptCount val="1"/>
                <c:pt idx="0">
                  <c:v>Estancado </c:v>
                </c:pt>
              </c:strCache>
            </c:strRef>
          </c:tx>
          <c:spPr>
            <a:solidFill>
              <a:srgbClr val="B8944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9'!$E$3:$G$3</c:f>
              <c:numCache>
                <c:formatCode>General</c:formatCode>
                <c:ptCount val="3"/>
                <c:pt idx="0">
                  <c:v>2021</c:v>
                </c:pt>
                <c:pt idx="1">
                  <c:v>2022</c:v>
                </c:pt>
                <c:pt idx="2">
                  <c:v>2023</c:v>
                </c:pt>
              </c:numCache>
            </c:numRef>
          </c:cat>
          <c:val>
            <c:numRef>
              <c:f>'Gráfico 9'!$E$7:$G$7</c:f>
              <c:numCache>
                <c:formatCode>0.0%</c:formatCode>
                <c:ptCount val="3"/>
                <c:pt idx="0">
                  <c:v>1.85185185185185E-2</c:v>
                </c:pt>
                <c:pt idx="1">
                  <c:v>0.148148148148148</c:v>
                </c:pt>
                <c:pt idx="2">
                  <c:v>0.02</c:v>
                </c:pt>
              </c:numCache>
            </c:numRef>
          </c:val>
          <c:extLst>
            <c:ext xmlns:c16="http://schemas.microsoft.com/office/drawing/2014/chart" uri="{C3380CC4-5D6E-409C-BE32-E72D297353CC}">
              <c16:uniqueId val="{00000003-F47E-4859-967C-71AB4BA85959}"/>
            </c:ext>
          </c:extLst>
        </c:ser>
        <c:ser>
          <c:idx val="4"/>
          <c:order val="4"/>
          <c:tx>
            <c:strRef>
              <c:f>'Gráfico 9'!$A$8</c:f>
              <c:strCache>
                <c:ptCount val="1"/>
                <c:pt idx="0">
                  <c:v>Retroceso</c:v>
                </c:pt>
              </c:strCache>
            </c:strRef>
          </c:tx>
          <c:spPr>
            <a:solidFill>
              <a:srgbClr val="EC1C2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9'!$E$3:$G$3</c:f>
              <c:numCache>
                <c:formatCode>General</c:formatCode>
                <c:ptCount val="3"/>
                <c:pt idx="0">
                  <c:v>2021</c:v>
                </c:pt>
                <c:pt idx="1">
                  <c:v>2022</c:v>
                </c:pt>
                <c:pt idx="2">
                  <c:v>2023</c:v>
                </c:pt>
              </c:numCache>
            </c:numRef>
          </c:cat>
          <c:val>
            <c:numRef>
              <c:f>'Gráfico 9'!$E$8:$G$8</c:f>
              <c:numCache>
                <c:formatCode>0.0%</c:formatCode>
                <c:ptCount val="3"/>
                <c:pt idx="0">
                  <c:v>0.25925925925925902</c:v>
                </c:pt>
                <c:pt idx="1">
                  <c:v>0.18518518518518501</c:v>
                </c:pt>
                <c:pt idx="2">
                  <c:v>0.14000000000000001</c:v>
                </c:pt>
              </c:numCache>
            </c:numRef>
          </c:val>
          <c:extLst>
            <c:ext xmlns:c16="http://schemas.microsoft.com/office/drawing/2014/chart" uri="{C3380CC4-5D6E-409C-BE32-E72D297353CC}">
              <c16:uniqueId val="{00000004-F47E-4859-967C-71AB4BA85959}"/>
            </c:ext>
          </c:extLst>
        </c:ser>
        <c:dLbls>
          <c:dLblPos val="ctr"/>
          <c:showLegendKey val="0"/>
          <c:showVal val="1"/>
          <c:showCatName val="0"/>
          <c:showSerName val="0"/>
          <c:showPercent val="0"/>
          <c:showBubbleSize val="0"/>
        </c:dLbls>
        <c:gapWidth val="150"/>
        <c:overlap val="100"/>
        <c:axId val="1865252496"/>
        <c:axId val="1865276496"/>
      </c:barChart>
      <c:catAx>
        <c:axId val="186525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76496"/>
        <c:crosses val="autoZero"/>
        <c:auto val="1"/>
        <c:lblAlgn val="ctr"/>
        <c:lblOffset val="100"/>
        <c:noMultiLvlLbl val="0"/>
      </c:catAx>
      <c:valAx>
        <c:axId val="1865276496"/>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5249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8056388958035826E-2"/>
          <c:y val="0.14264318831247966"/>
          <c:w val="0.87143889667701691"/>
          <c:h val="0.75018070766102263"/>
        </c:manualLayout>
      </c:layout>
      <c:lineChart>
        <c:grouping val="stacked"/>
        <c:varyColors val="0"/>
        <c:ser>
          <c:idx val="0"/>
          <c:order val="0"/>
          <c:tx>
            <c:strRef>
              <c:f>'Gráfico 10'!$A$3</c:f>
              <c:strCache>
                <c:ptCount val="1"/>
                <c:pt idx="0">
                  <c:v>Nacional</c:v>
                </c:pt>
              </c:strCache>
            </c:strRef>
          </c:tx>
          <c:spPr>
            <a:ln w="28575" cap="rnd">
              <a:solidFill>
                <a:srgbClr val="003C6C"/>
              </a:solidFill>
              <a:round/>
            </a:ln>
            <a:effectLst/>
          </c:spPr>
          <c:marker>
            <c:symbol val="circle"/>
            <c:size val="5"/>
            <c:spPr>
              <a:solidFill>
                <a:srgbClr val="003C6C"/>
              </a:solidFill>
              <a:ln w="9525">
                <a:solidFill>
                  <a:srgbClr val="003C6C"/>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10'!$B$3:$G$3</c:f>
              <c:numCache>
                <c:formatCode>General</c:formatCode>
                <c:ptCount val="6"/>
                <c:pt idx="0">
                  <c:v>2016</c:v>
                </c:pt>
                <c:pt idx="1">
                  <c:v>2017</c:v>
                </c:pt>
                <c:pt idx="2">
                  <c:v>2018</c:v>
                </c:pt>
                <c:pt idx="3">
                  <c:v>2019</c:v>
                </c:pt>
                <c:pt idx="4">
                  <c:v>2022</c:v>
                </c:pt>
                <c:pt idx="5">
                  <c:v>2023</c:v>
                </c:pt>
              </c:numCache>
            </c:numRef>
          </c:cat>
          <c:val>
            <c:numRef>
              <c:f>'Gráfico 10'!$B$4:$G$4</c:f>
              <c:numCache>
                <c:formatCode>#,##0.0</c:formatCode>
                <c:ptCount val="6"/>
                <c:pt idx="0">
                  <c:v>72</c:v>
                </c:pt>
                <c:pt idx="1">
                  <c:v>76</c:v>
                </c:pt>
                <c:pt idx="2">
                  <c:v>74</c:v>
                </c:pt>
                <c:pt idx="3">
                  <c:v>82</c:v>
                </c:pt>
                <c:pt idx="4">
                  <c:v>82</c:v>
                </c:pt>
                <c:pt idx="5">
                  <c:v>73</c:v>
                </c:pt>
              </c:numCache>
            </c:numRef>
          </c:val>
          <c:smooth val="0"/>
          <c:extLst>
            <c:ext xmlns:c16="http://schemas.microsoft.com/office/drawing/2014/chart" uri="{C3380CC4-5D6E-409C-BE32-E72D297353CC}">
              <c16:uniqueId val="{00000000-806F-4533-BC18-723377EE25CB}"/>
            </c:ext>
          </c:extLst>
        </c:ser>
        <c:ser>
          <c:idx val="1"/>
          <c:order val="1"/>
          <c:tx>
            <c:strRef>
              <c:f>'Gráfico 10'!$A$5</c:f>
              <c:strCache>
                <c:ptCount val="1"/>
                <c:pt idx="0">
                  <c:v>Técnico Profesional</c:v>
                </c:pt>
              </c:strCache>
            </c:strRef>
          </c:tx>
          <c:spPr>
            <a:ln w="28575" cap="rnd">
              <a:solidFill>
                <a:srgbClr val="01898A"/>
              </a:solidFill>
              <a:round/>
            </a:ln>
            <a:effectLst/>
          </c:spPr>
          <c:marker>
            <c:symbol val="circle"/>
            <c:size val="5"/>
            <c:spPr>
              <a:solidFill>
                <a:srgbClr val="01898A"/>
              </a:solidFill>
              <a:ln w="9525">
                <a:solidFill>
                  <a:srgbClr val="01898A"/>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10'!$B$3:$G$3</c:f>
              <c:numCache>
                <c:formatCode>General</c:formatCode>
                <c:ptCount val="6"/>
                <c:pt idx="0">
                  <c:v>2016</c:v>
                </c:pt>
                <c:pt idx="1">
                  <c:v>2017</c:v>
                </c:pt>
                <c:pt idx="2">
                  <c:v>2018</c:v>
                </c:pt>
                <c:pt idx="3">
                  <c:v>2019</c:v>
                </c:pt>
                <c:pt idx="4">
                  <c:v>2022</c:v>
                </c:pt>
                <c:pt idx="5">
                  <c:v>2023</c:v>
                </c:pt>
              </c:numCache>
            </c:numRef>
          </c:cat>
          <c:val>
            <c:numRef>
              <c:f>'Gráfico 10'!$B$5:$G$5</c:f>
              <c:numCache>
                <c:formatCode>#,##0.0</c:formatCode>
                <c:ptCount val="6"/>
                <c:pt idx="0">
                  <c:v>79</c:v>
                </c:pt>
                <c:pt idx="1">
                  <c:v>82</c:v>
                </c:pt>
                <c:pt idx="2">
                  <c:v>81</c:v>
                </c:pt>
                <c:pt idx="3">
                  <c:v>85</c:v>
                </c:pt>
                <c:pt idx="4">
                  <c:v>86</c:v>
                </c:pt>
                <c:pt idx="5">
                  <c:v>83</c:v>
                </c:pt>
              </c:numCache>
            </c:numRef>
          </c:val>
          <c:smooth val="0"/>
          <c:extLst>
            <c:ext xmlns:c16="http://schemas.microsoft.com/office/drawing/2014/chart" uri="{C3380CC4-5D6E-409C-BE32-E72D297353CC}">
              <c16:uniqueId val="{00000001-806F-4533-BC18-723377EE25CB}"/>
            </c:ext>
          </c:extLst>
        </c:ser>
        <c:ser>
          <c:idx val="2"/>
          <c:order val="2"/>
          <c:tx>
            <c:strRef>
              <c:f>'Gráfico 10'!$A$6</c:f>
              <c:strCache>
                <c:ptCount val="1"/>
                <c:pt idx="0">
                  <c:v>Artes</c:v>
                </c:pt>
              </c:strCache>
            </c:strRef>
          </c:tx>
          <c:spPr>
            <a:ln w="28575" cap="rnd">
              <a:solidFill>
                <a:srgbClr val="FF0000"/>
              </a:solidFill>
              <a:round/>
            </a:ln>
            <a:effectLst/>
          </c:spPr>
          <c:marker>
            <c:symbol val="circle"/>
            <c:size val="5"/>
            <c:spPr>
              <a:solidFill>
                <a:srgbClr val="EC1C24"/>
              </a:solidFill>
              <a:ln w="9525">
                <a:solidFill>
                  <a:srgbClr val="FF0000"/>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10'!$B$3:$G$3</c:f>
              <c:numCache>
                <c:formatCode>General</c:formatCode>
                <c:ptCount val="6"/>
                <c:pt idx="0">
                  <c:v>2016</c:v>
                </c:pt>
                <c:pt idx="1">
                  <c:v>2017</c:v>
                </c:pt>
                <c:pt idx="2">
                  <c:v>2018</c:v>
                </c:pt>
                <c:pt idx="3">
                  <c:v>2019</c:v>
                </c:pt>
                <c:pt idx="4">
                  <c:v>2022</c:v>
                </c:pt>
                <c:pt idx="5">
                  <c:v>2023</c:v>
                </c:pt>
              </c:numCache>
            </c:numRef>
          </c:cat>
          <c:val>
            <c:numRef>
              <c:f>'Gráfico 10'!$B$6:$G$6</c:f>
              <c:numCache>
                <c:formatCode>#,##0.0</c:formatCode>
                <c:ptCount val="6"/>
                <c:pt idx="0">
                  <c:v>61</c:v>
                </c:pt>
                <c:pt idx="1">
                  <c:v>59</c:v>
                </c:pt>
                <c:pt idx="2">
                  <c:v>61</c:v>
                </c:pt>
                <c:pt idx="3">
                  <c:v>63</c:v>
                </c:pt>
                <c:pt idx="4">
                  <c:v>73</c:v>
                </c:pt>
                <c:pt idx="5">
                  <c:v>71</c:v>
                </c:pt>
              </c:numCache>
            </c:numRef>
          </c:val>
          <c:smooth val="0"/>
          <c:extLst>
            <c:ext xmlns:c16="http://schemas.microsoft.com/office/drawing/2014/chart" uri="{C3380CC4-5D6E-409C-BE32-E72D297353CC}">
              <c16:uniqueId val="{00000002-806F-4533-BC18-723377EE25CB}"/>
            </c:ext>
          </c:extLst>
        </c:ser>
        <c:dLbls>
          <c:dLblPos val="t"/>
          <c:showLegendKey val="0"/>
          <c:showVal val="1"/>
          <c:showCatName val="0"/>
          <c:showSerName val="0"/>
          <c:showPercent val="0"/>
          <c:showBubbleSize val="0"/>
        </c:dLbls>
        <c:marker val="1"/>
        <c:smooth val="0"/>
        <c:axId val="563250416"/>
        <c:axId val="563248016"/>
      </c:lineChart>
      <c:catAx>
        <c:axId val="5632504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563248016"/>
        <c:crosses val="autoZero"/>
        <c:auto val="1"/>
        <c:lblAlgn val="ctr"/>
        <c:lblOffset val="100"/>
        <c:noMultiLvlLbl val="0"/>
      </c:catAx>
      <c:valAx>
        <c:axId val="563248016"/>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5632504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709358793918874E-2"/>
          <c:y val="0.22583728135409589"/>
          <c:w val="0.89067282048681118"/>
          <c:h val="0.68666337202948069"/>
        </c:manualLayout>
      </c:layout>
      <c:barChart>
        <c:barDir val="col"/>
        <c:grouping val="clustered"/>
        <c:varyColors val="0"/>
        <c:ser>
          <c:idx val="0"/>
          <c:order val="0"/>
          <c:tx>
            <c:strRef>
              <c:f>'Gráfico 11'!$A$4</c:f>
              <c:strCache>
                <c:ptCount val="1"/>
                <c:pt idx="0">
                  <c:v>Nacional</c:v>
                </c:pt>
              </c:strCache>
            </c:strRef>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E391-42E8-B453-E1224AFD0C2E}"/>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11'!$B$3:$H$3</c:f>
              <c:strCache>
                <c:ptCount val="7"/>
                <c:pt idx="0">
                  <c:v>2015</c:v>
                </c:pt>
                <c:pt idx="1">
                  <c:v>2019</c:v>
                </c:pt>
                <c:pt idx="2">
                  <c:v>2020</c:v>
                </c:pt>
                <c:pt idx="3">
                  <c:v>2021</c:v>
                </c:pt>
                <c:pt idx="4">
                  <c:v>2022</c:v>
                </c:pt>
                <c:pt idx="5">
                  <c:v>2023</c:v>
                </c:pt>
                <c:pt idx="6">
                  <c:v>Meta 2025</c:v>
                </c:pt>
              </c:strCache>
            </c:strRef>
          </c:cat>
          <c:val>
            <c:numRef>
              <c:f>'Gráfico 11'!$B$4:$H$4</c:f>
              <c:numCache>
                <c:formatCode>#,##0.00</c:formatCode>
                <c:ptCount val="7"/>
                <c:pt idx="0">
                  <c:v>32.539206945439091</c:v>
                </c:pt>
                <c:pt idx="1">
                  <c:v>47.167729000000001</c:v>
                </c:pt>
                <c:pt idx="2">
                  <c:v>20.521850380998103</c:v>
                </c:pt>
                <c:pt idx="3">
                  <c:v>41.335964332520959</c:v>
                </c:pt>
                <c:pt idx="4">
                  <c:v>47.860775431176918</c:v>
                </c:pt>
                <c:pt idx="5">
                  <c:v>49.233697805369403</c:v>
                </c:pt>
                <c:pt idx="6">
                  <c:v>100</c:v>
                </c:pt>
              </c:numCache>
            </c:numRef>
          </c:val>
          <c:extLst>
            <c:ext xmlns:c16="http://schemas.microsoft.com/office/drawing/2014/chart" uri="{C3380CC4-5D6E-409C-BE32-E72D297353CC}">
              <c16:uniqueId val="{00000002-E391-42E8-B453-E1224AFD0C2E}"/>
            </c:ext>
          </c:extLst>
        </c:ser>
        <c:ser>
          <c:idx val="1"/>
          <c:order val="1"/>
          <c:tx>
            <c:strRef>
              <c:f>'Gráfico 11'!$A$5</c:f>
              <c:strCache>
                <c:ptCount val="1"/>
                <c:pt idx="0">
                  <c:v>Masculino    </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11'!$B$3:$H$3</c:f>
              <c:strCache>
                <c:ptCount val="7"/>
                <c:pt idx="0">
                  <c:v>2015</c:v>
                </c:pt>
                <c:pt idx="1">
                  <c:v>2019</c:v>
                </c:pt>
                <c:pt idx="2">
                  <c:v>2020</c:v>
                </c:pt>
                <c:pt idx="3">
                  <c:v>2021</c:v>
                </c:pt>
                <c:pt idx="4">
                  <c:v>2022</c:v>
                </c:pt>
                <c:pt idx="5">
                  <c:v>2023</c:v>
                </c:pt>
                <c:pt idx="6">
                  <c:v>Meta 2025</c:v>
                </c:pt>
              </c:strCache>
            </c:strRef>
          </c:cat>
          <c:val>
            <c:numRef>
              <c:f>'Gráfico 11'!$B$5:$H$5</c:f>
              <c:numCache>
                <c:formatCode>#,##0.00</c:formatCode>
                <c:ptCount val="7"/>
                <c:pt idx="0">
                  <c:v>31.036468984321719</c:v>
                </c:pt>
                <c:pt idx="1">
                  <c:v>43.934803000000002</c:v>
                </c:pt>
                <c:pt idx="2">
                  <c:v>20.152531325544814</c:v>
                </c:pt>
                <c:pt idx="3">
                  <c:v>45.260659006645817</c:v>
                </c:pt>
                <c:pt idx="4">
                  <c:v>46.555380817009784</c:v>
                </c:pt>
                <c:pt idx="5">
                  <c:v>50.107448461888588</c:v>
                </c:pt>
              </c:numCache>
            </c:numRef>
          </c:val>
          <c:extLst>
            <c:ext xmlns:c16="http://schemas.microsoft.com/office/drawing/2014/chart" uri="{C3380CC4-5D6E-409C-BE32-E72D297353CC}">
              <c16:uniqueId val="{00000003-E391-42E8-B453-E1224AFD0C2E}"/>
            </c:ext>
          </c:extLst>
        </c:ser>
        <c:ser>
          <c:idx val="2"/>
          <c:order val="2"/>
          <c:tx>
            <c:strRef>
              <c:f>'Gráfico 11'!$A$6</c:f>
              <c:strCache>
                <c:ptCount val="1"/>
                <c:pt idx="0">
                  <c:v>Femenino    </c:v>
                </c:pt>
              </c:strCache>
            </c:strRef>
          </c:tx>
          <c:spPr>
            <a:solidFill>
              <a:schemeClr val="accent1">
                <a:lumMod val="40000"/>
                <a:lumOff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11'!$B$3:$H$3</c:f>
              <c:strCache>
                <c:ptCount val="7"/>
                <c:pt idx="0">
                  <c:v>2015</c:v>
                </c:pt>
                <c:pt idx="1">
                  <c:v>2019</c:v>
                </c:pt>
                <c:pt idx="2">
                  <c:v>2020</c:v>
                </c:pt>
                <c:pt idx="3">
                  <c:v>2021</c:v>
                </c:pt>
                <c:pt idx="4">
                  <c:v>2022</c:v>
                </c:pt>
                <c:pt idx="5">
                  <c:v>2023</c:v>
                </c:pt>
                <c:pt idx="6">
                  <c:v>Meta 2025</c:v>
                </c:pt>
              </c:strCache>
            </c:strRef>
          </c:cat>
          <c:val>
            <c:numRef>
              <c:f>'Gráfico 11'!$B$6:$H$6</c:f>
              <c:numCache>
                <c:formatCode>#,##0.00</c:formatCode>
                <c:ptCount val="7"/>
                <c:pt idx="0">
                  <c:v>34.275374873991943</c:v>
                </c:pt>
                <c:pt idx="1">
                  <c:v>50.595484999999996</c:v>
                </c:pt>
                <c:pt idx="2">
                  <c:v>20.909119515553396</c:v>
                </c:pt>
                <c:pt idx="3">
                  <c:v>37.49861771683068</c:v>
                </c:pt>
                <c:pt idx="4">
                  <c:v>49.117942821631061</c:v>
                </c:pt>
                <c:pt idx="5">
                  <c:v>48.224065194769224</c:v>
                </c:pt>
              </c:numCache>
            </c:numRef>
          </c:val>
          <c:extLst>
            <c:ext xmlns:c16="http://schemas.microsoft.com/office/drawing/2014/chart" uri="{C3380CC4-5D6E-409C-BE32-E72D297353CC}">
              <c16:uniqueId val="{00000004-E391-42E8-B453-E1224AFD0C2E}"/>
            </c:ext>
          </c:extLst>
        </c:ser>
        <c:dLbls>
          <c:dLblPos val="outEnd"/>
          <c:showLegendKey val="0"/>
          <c:showVal val="1"/>
          <c:showCatName val="0"/>
          <c:showSerName val="0"/>
          <c:showPercent val="0"/>
          <c:showBubbleSize val="0"/>
        </c:dLbls>
        <c:gapWidth val="219"/>
        <c:overlap val="-27"/>
        <c:axId val="1131242223"/>
        <c:axId val="1131242703"/>
      </c:barChart>
      <c:catAx>
        <c:axId val="11312422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31242703"/>
        <c:crosses val="autoZero"/>
        <c:auto val="1"/>
        <c:lblAlgn val="ctr"/>
        <c:lblOffset val="100"/>
        <c:noMultiLvlLbl val="0"/>
      </c:catAx>
      <c:valAx>
        <c:axId val="1131242703"/>
        <c:scaling>
          <c:orientation val="minMax"/>
          <c:max val="100"/>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31242223"/>
        <c:crosses val="autoZero"/>
        <c:crossBetween val="between"/>
      </c:valAx>
      <c:spPr>
        <a:noFill/>
        <a:ln>
          <a:noFill/>
        </a:ln>
        <a:effectLst/>
      </c:spPr>
    </c:plotArea>
    <c:legend>
      <c:legendPos val="t"/>
      <c:layout>
        <c:manualLayout>
          <c:xMode val="edge"/>
          <c:yMode val="edge"/>
          <c:x val="0.18903223266205088"/>
          <c:y val="4.5367868490122948E-2"/>
          <c:w val="0.56275907540542935"/>
          <c:h val="6.3649658102193946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4238380123291101E-2"/>
          <c:y val="0.14576779029531953"/>
          <c:w val="0.89767571610605901"/>
          <c:h val="0.78904565501515289"/>
        </c:manualLayout>
      </c:layout>
      <c:barChart>
        <c:barDir val="col"/>
        <c:grouping val="clustered"/>
        <c:varyColors val="0"/>
        <c:ser>
          <c:idx val="0"/>
          <c:order val="0"/>
          <c:tx>
            <c:strRef>
              <c:f>'Gráfico 12'!$A$3</c:f>
              <c:strCache>
                <c:ptCount val="1"/>
                <c:pt idx="0">
                  <c:v>Nacional</c:v>
                </c:pt>
              </c:strCache>
            </c:strRef>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9749-4420-AD67-21E0D647C057}"/>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12'!$B$3:$H$3</c:f>
              <c:strCache>
                <c:ptCount val="7"/>
                <c:pt idx="0">
                  <c:v>2015</c:v>
                </c:pt>
                <c:pt idx="1">
                  <c:v>2019</c:v>
                </c:pt>
                <c:pt idx="2">
                  <c:v>2020</c:v>
                </c:pt>
                <c:pt idx="3">
                  <c:v>2021</c:v>
                </c:pt>
                <c:pt idx="4">
                  <c:v>2022</c:v>
                </c:pt>
                <c:pt idx="5">
                  <c:v>2023</c:v>
                </c:pt>
                <c:pt idx="6">
                  <c:v>Meta 2025</c:v>
                </c:pt>
              </c:strCache>
            </c:strRef>
          </c:cat>
          <c:val>
            <c:numRef>
              <c:f>'Gráfico 12'!$B$4:$H$4</c:f>
              <c:numCache>
                <c:formatCode>#,##0.00</c:formatCode>
                <c:ptCount val="7"/>
                <c:pt idx="0">
                  <c:v>94.934939560093099</c:v>
                </c:pt>
                <c:pt idx="1">
                  <c:v>93.652106297443694</c:v>
                </c:pt>
                <c:pt idx="2">
                  <c:v>86.302939506955852</c:v>
                </c:pt>
                <c:pt idx="3">
                  <c:v>91.78869458797071</c:v>
                </c:pt>
                <c:pt idx="4">
                  <c:v>93.207001515676851</c:v>
                </c:pt>
                <c:pt idx="5">
                  <c:v>93.550219450248036</c:v>
                </c:pt>
                <c:pt idx="6">
                  <c:v>100</c:v>
                </c:pt>
              </c:numCache>
            </c:numRef>
          </c:val>
          <c:extLst>
            <c:ext xmlns:c16="http://schemas.microsoft.com/office/drawing/2014/chart" uri="{C3380CC4-5D6E-409C-BE32-E72D297353CC}">
              <c16:uniqueId val="{00000002-9749-4420-AD67-21E0D647C057}"/>
            </c:ext>
          </c:extLst>
        </c:ser>
        <c:ser>
          <c:idx val="1"/>
          <c:order val="1"/>
          <c:tx>
            <c:strRef>
              <c:f>'Gráfico 12'!$A$5</c:f>
              <c:strCache>
                <c:ptCount val="1"/>
                <c:pt idx="0">
                  <c:v>Masculino    </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12'!$B$3:$H$3</c:f>
              <c:strCache>
                <c:ptCount val="7"/>
                <c:pt idx="0">
                  <c:v>2015</c:v>
                </c:pt>
                <c:pt idx="1">
                  <c:v>2019</c:v>
                </c:pt>
                <c:pt idx="2">
                  <c:v>2020</c:v>
                </c:pt>
                <c:pt idx="3">
                  <c:v>2021</c:v>
                </c:pt>
                <c:pt idx="4">
                  <c:v>2022</c:v>
                </c:pt>
                <c:pt idx="5">
                  <c:v>2023</c:v>
                </c:pt>
                <c:pt idx="6">
                  <c:v>Meta 2025</c:v>
                </c:pt>
              </c:strCache>
            </c:strRef>
          </c:cat>
          <c:val>
            <c:numRef>
              <c:f>'Gráfico 12'!$B$5:$H$5</c:f>
              <c:numCache>
                <c:formatCode>#,##0.00</c:formatCode>
                <c:ptCount val="7"/>
                <c:pt idx="0">
                  <c:v>95.164534331526923</c:v>
                </c:pt>
                <c:pt idx="1">
                  <c:v>93.255026705946605</c:v>
                </c:pt>
                <c:pt idx="2">
                  <c:v>87.283206042762231</c:v>
                </c:pt>
                <c:pt idx="3">
                  <c:v>92.898141965542465</c:v>
                </c:pt>
                <c:pt idx="4">
                  <c:v>93.856349891721493</c:v>
                </c:pt>
                <c:pt idx="5">
                  <c:v>93.211790118384769</c:v>
                </c:pt>
              </c:numCache>
            </c:numRef>
          </c:val>
          <c:extLst>
            <c:ext xmlns:c16="http://schemas.microsoft.com/office/drawing/2014/chart" uri="{C3380CC4-5D6E-409C-BE32-E72D297353CC}">
              <c16:uniqueId val="{00000003-9749-4420-AD67-21E0D647C057}"/>
            </c:ext>
          </c:extLst>
        </c:ser>
        <c:ser>
          <c:idx val="2"/>
          <c:order val="2"/>
          <c:tx>
            <c:strRef>
              <c:f>'Gráfico 12'!$A$6</c:f>
              <c:strCache>
                <c:ptCount val="1"/>
                <c:pt idx="0">
                  <c:v>Femenino    </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12'!$B$3:$H$3</c:f>
              <c:strCache>
                <c:ptCount val="7"/>
                <c:pt idx="0">
                  <c:v>2015</c:v>
                </c:pt>
                <c:pt idx="1">
                  <c:v>2019</c:v>
                </c:pt>
                <c:pt idx="2">
                  <c:v>2020</c:v>
                </c:pt>
                <c:pt idx="3">
                  <c:v>2021</c:v>
                </c:pt>
                <c:pt idx="4">
                  <c:v>2022</c:v>
                </c:pt>
                <c:pt idx="5">
                  <c:v>2023</c:v>
                </c:pt>
                <c:pt idx="6">
                  <c:v>Meta 2025</c:v>
                </c:pt>
              </c:strCache>
            </c:strRef>
          </c:cat>
          <c:val>
            <c:numRef>
              <c:f>'Gráfico 12'!$B$6:$H$6</c:f>
              <c:numCache>
                <c:formatCode>#,##0.00</c:formatCode>
                <c:ptCount val="7"/>
                <c:pt idx="0">
                  <c:v>94.687688487184062</c:v>
                </c:pt>
                <c:pt idx="1">
                  <c:v>94.076009001450416</c:v>
                </c:pt>
                <c:pt idx="2">
                  <c:v>85.259747210620645</c:v>
                </c:pt>
                <c:pt idx="3">
                  <c:v>90.754666024988552</c:v>
                </c:pt>
                <c:pt idx="4">
                  <c:v>92.538502625605418</c:v>
                </c:pt>
                <c:pt idx="5">
                  <c:v>93.888998608092621</c:v>
                </c:pt>
              </c:numCache>
            </c:numRef>
          </c:val>
          <c:extLst>
            <c:ext xmlns:c16="http://schemas.microsoft.com/office/drawing/2014/chart" uri="{C3380CC4-5D6E-409C-BE32-E72D297353CC}">
              <c16:uniqueId val="{00000004-9749-4420-AD67-21E0D647C057}"/>
            </c:ext>
          </c:extLst>
        </c:ser>
        <c:dLbls>
          <c:dLblPos val="outEnd"/>
          <c:showLegendKey val="0"/>
          <c:showVal val="1"/>
          <c:showCatName val="0"/>
          <c:showSerName val="0"/>
          <c:showPercent val="0"/>
          <c:showBubbleSize val="0"/>
        </c:dLbls>
        <c:gapWidth val="219"/>
        <c:overlap val="-27"/>
        <c:axId val="1392806799"/>
        <c:axId val="1392776559"/>
      </c:barChart>
      <c:catAx>
        <c:axId val="13928067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92776559"/>
        <c:crosses val="autoZero"/>
        <c:auto val="1"/>
        <c:lblAlgn val="ctr"/>
        <c:lblOffset val="100"/>
        <c:noMultiLvlLbl val="0"/>
      </c:catAx>
      <c:valAx>
        <c:axId val="1392776559"/>
        <c:scaling>
          <c:orientation val="minMax"/>
          <c:max val="100"/>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92806799"/>
        <c:crosses val="autoZero"/>
        <c:crossBetween val="between"/>
      </c:valAx>
      <c:spPr>
        <a:noFill/>
        <a:ln>
          <a:noFill/>
        </a:ln>
        <a:effectLst/>
      </c:spPr>
    </c:plotArea>
    <c:legend>
      <c:legendPos val="t"/>
      <c:layout>
        <c:manualLayout>
          <c:xMode val="edge"/>
          <c:yMode val="edge"/>
          <c:x val="0.31672895464583828"/>
          <c:y val="3.3719701222206418E-2"/>
          <c:w val="0.3665419324764444"/>
          <c:h val="4.7418661730550822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'Gráfico 13'!$A$4</c:f>
              <c:strCache>
                <c:ptCount val="1"/>
                <c:pt idx="0">
                  <c:v>Nacional</c:v>
                </c:pt>
              </c:strCache>
            </c:strRef>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E18D-4184-8C39-661C4CF0AF26}"/>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13'!$B$3:$H$3</c:f>
              <c:strCache>
                <c:ptCount val="7"/>
                <c:pt idx="0">
                  <c:v>2015</c:v>
                </c:pt>
                <c:pt idx="1">
                  <c:v>2019</c:v>
                </c:pt>
                <c:pt idx="2">
                  <c:v>2020</c:v>
                </c:pt>
                <c:pt idx="3">
                  <c:v>2021</c:v>
                </c:pt>
                <c:pt idx="4">
                  <c:v>2022</c:v>
                </c:pt>
                <c:pt idx="5">
                  <c:v>2023</c:v>
                </c:pt>
                <c:pt idx="6">
                  <c:v>Meta 2025</c:v>
                </c:pt>
              </c:strCache>
            </c:strRef>
          </c:cat>
          <c:val>
            <c:numRef>
              <c:f>'Gráfico 13'!$B$4:$H$4</c:f>
              <c:numCache>
                <c:formatCode>#,##0.00</c:formatCode>
                <c:ptCount val="7"/>
                <c:pt idx="0">
                  <c:v>59.624701092533812</c:v>
                </c:pt>
                <c:pt idx="1">
                  <c:v>82.258724196456399</c:v>
                </c:pt>
                <c:pt idx="2">
                  <c:v>77.507648475088502</c:v>
                </c:pt>
                <c:pt idx="3">
                  <c:v>82.284417670246697</c:v>
                </c:pt>
                <c:pt idx="4">
                  <c:v>81.458751558421397</c:v>
                </c:pt>
                <c:pt idx="5">
                  <c:v>83.215870598546303</c:v>
                </c:pt>
                <c:pt idx="6">
                  <c:v>86</c:v>
                </c:pt>
              </c:numCache>
            </c:numRef>
          </c:val>
          <c:extLst>
            <c:ext xmlns:c16="http://schemas.microsoft.com/office/drawing/2014/chart" uri="{C3380CC4-5D6E-409C-BE32-E72D297353CC}">
              <c16:uniqueId val="{00000002-E18D-4184-8C39-661C4CF0AF26}"/>
            </c:ext>
          </c:extLst>
        </c:ser>
        <c:ser>
          <c:idx val="1"/>
          <c:order val="1"/>
          <c:tx>
            <c:strRef>
              <c:f>'Gráfico 13'!$A$5</c:f>
              <c:strCache>
                <c:ptCount val="1"/>
                <c:pt idx="0">
                  <c:v>Masculino    </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13'!$B$3:$H$3</c:f>
              <c:strCache>
                <c:ptCount val="7"/>
                <c:pt idx="0">
                  <c:v>2015</c:v>
                </c:pt>
                <c:pt idx="1">
                  <c:v>2019</c:v>
                </c:pt>
                <c:pt idx="2">
                  <c:v>2020</c:v>
                </c:pt>
                <c:pt idx="3">
                  <c:v>2021</c:v>
                </c:pt>
                <c:pt idx="4">
                  <c:v>2022</c:v>
                </c:pt>
                <c:pt idx="5">
                  <c:v>2023</c:v>
                </c:pt>
                <c:pt idx="6">
                  <c:v>Meta 2025</c:v>
                </c:pt>
              </c:strCache>
            </c:strRef>
          </c:cat>
          <c:val>
            <c:numRef>
              <c:f>'Gráfico 13'!$B$5:$H$5</c:f>
              <c:numCache>
                <c:formatCode>#,##0.00</c:formatCode>
                <c:ptCount val="7"/>
                <c:pt idx="0">
                  <c:v>52.805505464286966</c:v>
                </c:pt>
                <c:pt idx="1">
                  <c:v>79.628366667011363</c:v>
                </c:pt>
                <c:pt idx="2">
                  <c:v>73.989878779876179</c:v>
                </c:pt>
                <c:pt idx="3">
                  <c:v>78.113186923897985</c:v>
                </c:pt>
                <c:pt idx="4">
                  <c:v>77.192637320139198</c:v>
                </c:pt>
                <c:pt idx="5">
                  <c:v>81.163057937249874</c:v>
                </c:pt>
              </c:numCache>
            </c:numRef>
          </c:val>
          <c:extLst>
            <c:ext xmlns:c16="http://schemas.microsoft.com/office/drawing/2014/chart" uri="{C3380CC4-5D6E-409C-BE32-E72D297353CC}">
              <c16:uniqueId val="{00000003-E18D-4184-8C39-661C4CF0AF26}"/>
            </c:ext>
          </c:extLst>
        </c:ser>
        <c:ser>
          <c:idx val="2"/>
          <c:order val="2"/>
          <c:tx>
            <c:strRef>
              <c:f>'Gráfico 13'!$A$6</c:f>
              <c:strCache>
                <c:ptCount val="1"/>
                <c:pt idx="0">
                  <c:v>Femenino    </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13'!$B$3:$H$3</c:f>
              <c:strCache>
                <c:ptCount val="7"/>
                <c:pt idx="0">
                  <c:v>2015</c:v>
                </c:pt>
                <c:pt idx="1">
                  <c:v>2019</c:v>
                </c:pt>
                <c:pt idx="2">
                  <c:v>2020</c:v>
                </c:pt>
                <c:pt idx="3">
                  <c:v>2021</c:v>
                </c:pt>
                <c:pt idx="4">
                  <c:v>2022</c:v>
                </c:pt>
                <c:pt idx="5">
                  <c:v>2023</c:v>
                </c:pt>
                <c:pt idx="6">
                  <c:v>Meta 2025</c:v>
                </c:pt>
              </c:strCache>
            </c:strRef>
          </c:cat>
          <c:val>
            <c:numRef>
              <c:f>'Gráfico 13'!$B$6:$H$6</c:f>
              <c:numCache>
                <c:formatCode>#,##0.00</c:formatCode>
                <c:ptCount val="7"/>
                <c:pt idx="0">
                  <c:v>66.559965342125963</c:v>
                </c:pt>
                <c:pt idx="1">
                  <c:v>84.913086465516159</c:v>
                </c:pt>
                <c:pt idx="2">
                  <c:v>80.775702834045788</c:v>
                </c:pt>
                <c:pt idx="3">
                  <c:v>86.694336312587296</c:v>
                </c:pt>
                <c:pt idx="4">
                  <c:v>85.938298511765993</c:v>
                </c:pt>
                <c:pt idx="5">
                  <c:v>85.406607742349806</c:v>
                </c:pt>
              </c:numCache>
            </c:numRef>
          </c:val>
          <c:extLst>
            <c:ext xmlns:c16="http://schemas.microsoft.com/office/drawing/2014/chart" uri="{C3380CC4-5D6E-409C-BE32-E72D297353CC}">
              <c16:uniqueId val="{00000004-E18D-4184-8C39-661C4CF0AF26}"/>
            </c:ext>
          </c:extLst>
        </c:ser>
        <c:dLbls>
          <c:dLblPos val="outEnd"/>
          <c:showLegendKey val="0"/>
          <c:showVal val="1"/>
          <c:showCatName val="0"/>
          <c:showSerName val="0"/>
          <c:showPercent val="0"/>
          <c:showBubbleSize val="0"/>
        </c:dLbls>
        <c:gapWidth val="219"/>
        <c:overlap val="-27"/>
        <c:axId val="1392806799"/>
        <c:axId val="1392776559"/>
      </c:barChart>
      <c:catAx>
        <c:axId val="13928067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92776559"/>
        <c:crosses val="autoZero"/>
        <c:auto val="1"/>
        <c:lblAlgn val="ctr"/>
        <c:lblOffset val="100"/>
        <c:noMultiLvlLbl val="0"/>
      </c:catAx>
      <c:valAx>
        <c:axId val="1392776559"/>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92806799"/>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'Gráfico 14'!$B$3</c:f>
              <c:strCache>
                <c:ptCount val="1"/>
                <c:pt idx="0">
                  <c:v>2015</c:v>
                </c:pt>
              </c:strCache>
            </c:strRef>
          </c:tx>
          <c:spPr>
            <a:solidFill>
              <a:srgbClr val="003C6C"/>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14'!$A$4:$A$6</c:f>
              <c:strCache>
                <c:ptCount val="3"/>
                <c:pt idx="0">
                  <c:v>Nacional</c:v>
                </c:pt>
                <c:pt idx="1">
                  <c:v>Masculino    </c:v>
                </c:pt>
                <c:pt idx="2">
                  <c:v>Femenino    </c:v>
                </c:pt>
              </c:strCache>
            </c:strRef>
          </c:cat>
          <c:val>
            <c:numRef>
              <c:f>'Gráfico 14'!$B$4:$B$6</c:f>
              <c:numCache>
                <c:formatCode>#,##0.00</c:formatCode>
                <c:ptCount val="3"/>
                <c:pt idx="0">
                  <c:v>10.475977737385406</c:v>
                </c:pt>
                <c:pt idx="1">
                  <c:v>9.7508737215269434</c:v>
                </c:pt>
                <c:pt idx="2">
                  <c:v>11.134205459013643</c:v>
                </c:pt>
              </c:numCache>
            </c:numRef>
          </c:val>
          <c:extLst>
            <c:ext xmlns:c16="http://schemas.microsoft.com/office/drawing/2014/chart" uri="{C3380CC4-5D6E-409C-BE32-E72D297353CC}">
              <c16:uniqueId val="{00000000-96CE-44AC-96D1-619667F5D135}"/>
            </c:ext>
          </c:extLst>
        </c:ser>
        <c:ser>
          <c:idx val="1"/>
          <c:order val="1"/>
          <c:tx>
            <c:strRef>
              <c:f>'Gráfico 14'!$C$3</c:f>
              <c:strCache>
                <c:ptCount val="1"/>
                <c:pt idx="0">
                  <c:v>2019</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14'!$A$4:$A$6</c:f>
              <c:strCache>
                <c:ptCount val="3"/>
                <c:pt idx="0">
                  <c:v>Nacional</c:v>
                </c:pt>
                <c:pt idx="1">
                  <c:v>Masculino    </c:v>
                </c:pt>
                <c:pt idx="2">
                  <c:v>Femenino    </c:v>
                </c:pt>
              </c:strCache>
            </c:strRef>
          </c:cat>
          <c:val>
            <c:numRef>
              <c:f>'Gráfico 14'!$C$4:$C$6</c:f>
              <c:numCache>
                <c:formatCode>#,##0.00</c:formatCode>
                <c:ptCount val="3"/>
                <c:pt idx="0">
                  <c:v>10.87713085116923</c:v>
                </c:pt>
                <c:pt idx="1">
                  <c:v>10.163982020015721</c:v>
                </c:pt>
                <c:pt idx="2">
                  <c:v>11.552313150375364</c:v>
                </c:pt>
              </c:numCache>
            </c:numRef>
          </c:val>
          <c:extLst>
            <c:ext xmlns:c16="http://schemas.microsoft.com/office/drawing/2014/chart" uri="{C3380CC4-5D6E-409C-BE32-E72D297353CC}">
              <c16:uniqueId val="{00000001-96CE-44AC-96D1-619667F5D135}"/>
            </c:ext>
          </c:extLst>
        </c:ser>
        <c:ser>
          <c:idx val="2"/>
          <c:order val="2"/>
          <c:tx>
            <c:strRef>
              <c:f>'Gráfico 14'!$D$3</c:f>
              <c:strCache>
                <c:ptCount val="1"/>
                <c:pt idx="0">
                  <c:v>2020</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14'!$A$4:$A$6</c:f>
              <c:strCache>
                <c:ptCount val="3"/>
                <c:pt idx="0">
                  <c:v>Nacional</c:v>
                </c:pt>
                <c:pt idx="1">
                  <c:v>Masculino    </c:v>
                </c:pt>
                <c:pt idx="2">
                  <c:v>Femenino    </c:v>
                </c:pt>
              </c:strCache>
            </c:strRef>
          </c:cat>
          <c:val>
            <c:numRef>
              <c:f>'Gráfico 14'!$D$4:$D$6</c:f>
              <c:numCache>
                <c:formatCode>#,##0.00</c:formatCode>
                <c:ptCount val="3"/>
                <c:pt idx="0">
                  <c:v>10.878509808835272</c:v>
                </c:pt>
                <c:pt idx="1">
                  <c:v>10.081503999938407</c:v>
                </c:pt>
                <c:pt idx="2">
                  <c:v>11.619968664853051</c:v>
                </c:pt>
              </c:numCache>
            </c:numRef>
          </c:val>
          <c:extLst>
            <c:ext xmlns:c16="http://schemas.microsoft.com/office/drawing/2014/chart" uri="{C3380CC4-5D6E-409C-BE32-E72D297353CC}">
              <c16:uniqueId val="{00000002-96CE-44AC-96D1-619667F5D135}"/>
            </c:ext>
          </c:extLst>
        </c:ser>
        <c:ser>
          <c:idx val="3"/>
          <c:order val="3"/>
          <c:tx>
            <c:strRef>
              <c:f>'Gráfico 14'!$E$3</c:f>
              <c:strCache>
                <c:ptCount val="1"/>
                <c:pt idx="0">
                  <c:v>2021</c:v>
                </c:pt>
              </c:strCache>
            </c:strRef>
          </c:tx>
          <c:spPr>
            <a:solidFill>
              <a:schemeClr val="accent1">
                <a:lumMod val="40000"/>
                <a:lumOff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14'!$A$4:$A$6</c:f>
              <c:strCache>
                <c:ptCount val="3"/>
                <c:pt idx="0">
                  <c:v>Nacional</c:v>
                </c:pt>
                <c:pt idx="1">
                  <c:v>Masculino    </c:v>
                </c:pt>
                <c:pt idx="2">
                  <c:v>Femenino    </c:v>
                </c:pt>
              </c:strCache>
            </c:strRef>
          </c:cat>
          <c:val>
            <c:numRef>
              <c:f>'Gráfico 14'!$E$4:$E$6</c:f>
              <c:numCache>
                <c:formatCode>#,##0.00</c:formatCode>
                <c:ptCount val="3"/>
                <c:pt idx="0">
                  <c:v>10.99</c:v>
                </c:pt>
                <c:pt idx="1">
                  <c:v>10.17</c:v>
                </c:pt>
                <c:pt idx="2">
                  <c:v>11.75</c:v>
                </c:pt>
              </c:numCache>
            </c:numRef>
          </c:val>
          <c:extLst>
            <c:ext xmlns:c16="http://schemas.microsoft.com/office/drawing/2014/chart" uri="{C3380CC4-5D6E-409C-BE32-E72D297353CC}">
              <c16:uniqueId val="{00000003-96CE-44AC-96D1-619667F5D135}"/>
            </c:ext>
          </c:extLst>
        </c:ser>
        <c:ser>
          <c:idx val="4"/>
          <c:order val="4"/>
          <c:tx>
            <c:strRef>
              <c:f>'Gráfico 14'!$F$3</c:f>
              <c:strCache>
                <c:ptCount val="1"/>
                <c:pt idx="0">
                  <c:v>2022</c:v>
                </c:pt>
              </c:strCache>
            </c:strRef>
          </c:tx>
          <c:spPr>
            <a:solidFill>
              <a:schemeClr val="accent5">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14'!$A$4:$A$6</c:f>
              <c:strCache>
                <c:ptCount val="3"/>
                <c:pt idx="0">
                  <c:v>Nacional</c:v>
                </c:pt>
                <c:pt idx="1">
                  <c:v>Masculino    </c:v>
                </c:pt>
                <c:pt idx="2">
                  <c:v>Femenino    </c:v>
                </c:pt>
              </c:strCache>
            </c:strRef>
          </c:cat>
          <c:val>
            <c:numRef>
              <c:f>'Gráfico 14'!$F$4:$F$6</c:f>
              <c:numCache>
                <c:formatCode>#,##0.00</c:formatCode>
                <c:ptCount val="3"/>
                <c:pt idx="0">
                  <c:v>11.04</c:v>
                </c:pt>
                <c:pt idx="1">
                  <c:v>10.33</c:v>
                </c:pt>
                <c:pt idx="2">
                  <c:v>11.69</c:v>
                </c:pt>
              </c:numCache>
            </c:numRef>
          </c:val>
          <c:extLst>
            <c:ext xmlns:c16="http://schemas.microsoft.com/office/drawing/2014/chart" uri="{C3380CC4-5D6E-409C-BE32-E72D297353CC}">
              <c16:uniqueId val="{00000004-96CE-44AC-96D1-619667F5D135}"/>
            </c:ext>
          </c:extLst>
        </c:ser>
        <c:ser>
          <c:idx val="5"/>
          <c:order val="5"/>
          <c:tx>
            <c:strRef>
              <c:f>'Gráfico 14'!$G$3</c:f>
              <c:strCache>
                <c:ptCount val="1"/>
                <c:pt idx="0">
                  <c:v>2023</c:v>
                </c:pt>
              </c:strCache>
            </c:strRef>
          </c:tx>
          <c:spPr>
            <a:solidFill>
              <a:schemeClr val="accent5">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14'!$A$4:$A$6</c:f>
              <c:strCache>
                <c:ptCount val="3"/>
                <c:pt idx="0">
                  <c:v>Nacional</c:v>
                </c:pt>
                <c:pt idx="1">
                  <c:v>Masculino    </c:v>
                </c:pt>
                <c:pt idx="2">
                  <c:v>Femenino    </c:v>
                </c:pt>
              </c:strCache>
            </c:strRef>
          </c:cat>
          <c:val>
            <c:numRef>
              <c:f>'Gráfico 14'!$G$4:$G$6</c:f>
              <c:numCache>
                <c:formatCode>#,##0.00</c:formatCode>
                <c:ptCount val="3"/>
                <c:pt idx="0">
                  <c:v>11.152528999999999</c:v>
                </c:pt>
                <c:pt idx="1">
                  <c:v>10.42</c:v>
                </c:pt>
                <c:pt idx="2">
                  <c:v>11.83</c:v>
                </c:pt>
              </c:numCache>
            </c:numRef>
          </c:val>
          <c:extLst>
            <c:ext xmlns:c16="http://schemas.microsoft.com/office/drawing/2014/chart" uri="{C3380CC4-5D6E-409C-BE32-E72D297353CC}">
              <c16:uniqueId val="{00000005-96CE-44AC-96D1-619667F5D135}"/>
            </c:ext>
          </c:extLst>
        </c:ser>
        <c:ser>
          <c:idx val="6"/>
          <c:order val="6"/>
          <c:tx>
            <c:strRef>
              <c:f>'Gráfico 14'!$H$3</c:f>
              <c:strCache>
                <c:ptCount val="1"/>
                <c:pt idx="0">
                  <c:v>Meta 2025</c:v>
                </c:pt>
              </c:strCache>
            </c:strRef>
          </c:tx>
          <c:spPr>
            <a:solidFill>
              <a:srgbClr val="01898A"/>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14'!$A$4:$A$6</c:f>
              <c:strCache>
                <c:ptCount val="3"/>
                <c:pt idx="0">
                  <c:v>Nacional</c:v>
                </c:pt>
                <c:pt idx="1">
                  <c:v>Masculino    </c:v>
                </c:pt>
                <c:pt idx="2">
                  <c:v>Femenino    </c:v>
                </c:pt>
              </c:strCache>
            </c:strRef>
          </c:cat>
          <c:val>
            <c:numRef>
              <c:f>'Gráfico 14'!$H$4:$H$6</c:f>
              <c:numCache>
                <c:formatCode>#,##0.00</c:formatCode>
                <c:ptCount val="3"/>
                <c:pt idx="0">
                  <c:v>11.3</c:v>
                </c:pt>
              </c:numCache>
            </c:numRef>
          </c:val>
          <c:extLst>
            <c:ext xmlns:c16="http://schemas.microsoft.com/office/drawing/2014/chart" uri="{C3380CC4-5D6E-409C-BE32-E72D297353CC}">
              <c16:uniqueId val="{00000006-96CE-44AC-96D1-619667F5D135}"/>
            </c:ext>
          </c:extLst>
        </c:ser>
        <c:dLbls>
          <c:dLblPos val="outEnd"/>
          <c:showLegendKey val="0"/>
          <c:showVal val="1"/>
          <c:showCatName val="0"/>
          <c:showSerName val="0"/>
          <c:showPercent val="0"/>
          <c:showBubbleSize val="0"/>
        </c:dLbls>
        <c:gapWidth val="219"/>
        <c:overlap val="-27"/>
        <c:axId val="1392806799"/>
        <c:axId val="1392776559"/>
      </c:barChart>
      <c:catAx>
        <c:axId val="13928067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92776559"/>
        <c:crosses val="autoZero"/>
        <c:auto val="1"/>
        <c:lblAlgn val="ctr"/>
        <c:lblOffset val="100"/>
        <c:noMultiLvlLbl val="0"/>
      </c:catAx>
      <c:valAx>
        <c:axId val="1392776559"/>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92806799"/>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1">
                  <a:lumMod val="75000"/>
                </a:schemeClr>
              </a:solidFill>
              <a:ln w="19050">
                <a:solidFill>
                  <a:schemeClr val="lt1"/>
                </a:solidFill>
              </a:ln>
              <a:effectLst/>
            </c:spPr>
            <c:extLst>
              <c:ext xmlns:c16="http://schemas.microsoft.com/office/drawing/2014/chart" uri="{C3380CC4-5D6E-409C-BE32-E72D297353CC}">
                <c16:uniqueId val="{00000001-F8E5-4697-8C79-2EC9F1AD30A6}"/>
              </c:ext>
            </c:extLst>
          </c:dPt>
          <c:dPt>
            <c:idx val="1"/>
            <c:bubble3D val="0"/>
            <c:spPr>
              <a:solidFill>
                <a:srgbClr val="00AFB0"/>
              </a:solidFill>
              <a:ln w="19050">
                <a:solidFill>
                  <a:schemeClr val="lt1"/>
                </a:solidFill>
              </a:ln>
              <a:effectLst/>
            </c:spPr>
            <c:extLst>
              <c:ext xmlns:c16="http://schemas.microsoft.com/office/drawing/2014/chart" uri="{C3380CC4-5D6E-409C-BE32-E72D297353CC}">
                <c16:uniqueId val="{00000003-F8E5-4697-8C79-2EC9F1AD30A6}"/>
              </c:ext>
            </c:extLst>
          </c:dPt>
          <c:dPt>
            <c:idx val="2"/>
            <c:bubble3D val="0"/>
            <c:spPr>
              <a:solidFill>
                <a:srgbClr val="EC1C24"/>
              </a:solidFill>
              <a:ln w="19050">
                <a:solidFill>
                  <a:schemeClr val="lt1"/>
                </a:solidFill>
              </a:ln>
              <a:effectLst/>
            </c:spPr>
            <c:extLst>
              <c:ext xmlns:c16="http://schemas.microsoft.com/office/drawing/2014/chart" uri="{C3380CC4-5D6E-409C-BE32-E72D297353CC}">
                <c16:uniqueId val="{00000005-F8E5-4697-8C79-2EC9F1AD30A6}"/>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8E5-4697-8C79-2EC9F1AD30A6}"/>
              </c:ext>
            </c:extLst>
          </c:dPt>
          <c:dLbls>
            <c:dLbl>
              <c:idx val="0"/>
              <c:layout>
                <c:manualLayout>
                  <c:x val="-0.11790627734033246"/>
                  <c:y val="-0.1881700204141149"/>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bestFi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1-F8E5-4697-8C79-2EC9F1AD30A6}"/>
                </c:ext>
              </c:extLst>
            </c:dLbl>
            <c:dLbl>
              <c:idx val="1"/>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Aptos Narrow" panose="020B0004020202020204" pitchFamily="34" charset="0"/>
                      <a:ea typeface="+mn-ea"/>
                      <a:cs typeface="+mn-cs"/>
                    </a:defRPr>
                  </a:pPr>
                  <a:endParaRPr lang="es-DO"/>
                </a:p>
              </c:txPr>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8E5-4697-8C79-2EC9F1AD30A6}"/>
                </c:ext>
              </c:extLst>
            </c:dLbl>
            <c:dLbl>
              <c:idx val="2"/>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8E5-4697-8C79-2EC9F1AD30A6}"/>
                </c:ext>
              </c:extLst>
            </c:dLbl>
            <c:dLbl>
              <c:idx val="3"/>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Aptos Narrow" panose="020B0004020202020204" pitchFamily="34" charset="0"/>
                      <a:ea typeface="+mn-ea"/>
                      <a:cs typeface="+mn-cs"/>
                    </a:defRPr>
                  </a:pPr>
                  <a:endParaRPr lang="es-DO"/>
                </a:p>
              </c:txPr>
              <c:dLblPos val="bestFi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8E5-4697-8C79-2EC9F1AD30A6}"/>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rgbClr val="EC1C24"/>
                    </a:solidFill>
                    <a:latin typeface="Aptos Narrow" panose="020B0004020202020204" pitchFamily="34" charset="0"/>
                    <a:ea typeface="+mn-ea"/>
                    <a:cs typeface="+mn-cs"/>
                  </a:defRPr>
                </a:pPr>
                <a:endParaRPr lang="es-DO"/>
              </a:p>
            </c:txPr>
            <c:dLblPos val="bestFit"/>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'Gráfico 15'!$A$4:$A$7</c:f>
              <c:strCache>
                <c:ptCount val="4"/>
                <c:pt idx="0">
                  <c:v>En proceso</c:v>
                </c:pt>
                <c:pt idx="1">
                  <c:v>Detenida</c:v>
                </c:pt>
                <c:pt idx="2">
                  <c:v>No iniciada</c:v>
                </c:pt>
                <c:pt idx="3">
                  <c:v>Completada</c:v>
                </c:pt>
              </c:strCache>
            </c:strRef>
          </c:cat>
          <c:val>
            <c:numRef>
              <c:f>'Gráfico 15'!$B$4:$B$7</c:f>
              <c:numCache>
                <c:formatCode>#,##0.0</c:formatCode>
                <c:ptCount val="4"/>
                <c:pt idx="0">
                  <c:v>77</c:v>
                </c:pt>
                <c:pt idx="1">
                  <c:v>3</c:v>
                </c:pt>
                <c:pt idx="2">
                  <c:v>10</c:v>
                </c:pt>
                <c:pt idx="3">
                  <c:v>10</c:v>
                </c:pt>
              </c:numCache>
            </c:numRef>
          </c:val>
          <c:extLst>
            <c:ext xmlns:c16="http://schemas.microsoft.com/office/drawing/2014/chart" uri="{C3380CC4-5D6E-409C-BE32-E72D297353CC}">
              <c16:uniqueId val="{00000008-F8E5-4697-8C79-2EC9F1AD30A6}"/>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'Gráfico 16'!$A$4</c:f>
              <c:strCache>
                <c:ptCount val="1"/>
                <c:pt idx="0">
                  <c:v>Nacional</c:v>
                </c:pt>
              </c:strCache>
            </c:strRef>
          </c:tx>
          <c:spPr>
            <a:solidFill>
              <a:srgbClr val="003C6C"/>
            </a:solidFill>
            <a:ln>
              <a:noFill/>
            </a:ln>
            <a:effectLst/>
          </c:spPr>
          <c:invertIfNegative val="0"/>
          <c:dPt>
            <c:idx val="5"/>
            <c:invertIfNegative val="0"/>
            <c:bubble3D val="0"/>
            <c:spPr>
              <a:solidFill>
                <a:srgbClr val="01898A"/>
              </a:solidFill>
              <a:ln>
                <a:noFill/>
              </a:ln>
              <a:effectLst/>
            </c:spPr>
            <c:extLst>
              <c:ext xmlns:c16="http://schemas.microsoft.com/office/drawing/2014/chart" uri="{C3380CC4-5D6E-409C-BE32-E72D297353CC}">
                <c16:uniqueId val="{00000001-8964-4292-82F2-DE2A72001CCD}"/>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16'!$B$3:$G$3</c:f>
              <c:strCache>
                <c:ptCount val="6"/>
                <c:pt idx="0">
                  <c:v>2015</c:v>
                </c:pt>
                <c:pt idx="1">
                  <c:v>2019</c:v>
                </c:pt>
                <c:pt idx="2">
                  <c:v>2020</c:v>
                </c:pt>
                <c:pt idx="3">
                  <c:v>2021</c:v>
                </c:pt>
                <c:pt idx="4">
                  <c:v>2022</c:v>
                </c:pt>
                <c:pt idx="5">
                  <c:v>Meta 2025</c:v>
                </c:pt>
              </c:strCache>
            </c:strRef>
          </c:cat>
          <c:val>
            <c:numRef>
              <c:f>'Gráfico 16'!$B$4:$G$4</c:f>
              <c:numCache>
                <c:formatCode>#,##0.00</c:formatCode>
                <c:ptCount val="6"/>
                <c:pt idx="0">
                  <c:v>35</c:v>
                </c:pt>
                <c:pt idx="1">
                  <c:v>34.4</c:v>
                </c:pt>
                <c:pt idx="2">
                  <c:v>33.799999999999997</c:v>
                </c:pt>
                <c:pt idx="3">
                  <c:v>33</c:v>
                </c:pt>
                <c:pt idx="4">
                  <c:v>32.39</c:v>
                </c:pt>
                <c:pt idx="5">
                  <c:v>14.5</c:v>
                </c:pt>
              </c:numCache>
            </c:numRef>
          </c:val>
          <c:extLst>
            <c:ext xmlns:c16="http://schemas.microsoft.com/office/drawing/2014/chart" uri="{C3380CC4-5D6E-409C-BE32-E72D297353CC}">
              <c16:uniqueId val="{00000002-8964-4292-82F2-DE2A72001CCD}"/>
            </c:ext>
          </c:extLst>
        </c:ser>
        <c:ser>
          <c:idx val="1"/>
          <c:order val="1"/>
          <c:tx>
            <c:strRef>
              <c:f>'Gráfico 16'!$A$5</c:f>
              <c:strCache>
                <c:ptCount val="1"/>
                <c:pt idx="0">
                  <c:v>Masculino    </c:v>
                </c:pt>
              </c:strCache>
            </c:strRef>
          </c:tx>
          <c:spPr>
            <a:solidFill>
              <a:schemeClr val="accent1">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16'!$B$3:$G$3</c:f>
              <c:strCache>
                <c:ptCount val="6"/>
                <c:pt idx="0">
                  <c:v>2015</c:v>
                </c:pt>
                <c:pt idx="1">
                  <c:v>2019</c:v>
                </c:pt>
                <c:pt idx="2">
                  <c:v>2020</c:v>
                </c:pt>
                <c:pt idx="3">
                  <c:v>2021</c:v>
                </c:pt>
                <c:pt idx="4">
                  <c:v>2022</c:v>
                </c:pt>
                <c:pt idx="5">
                  <c:v>Meta 2025</c:v>
                </c:pt>
              </c:strCache>
            </c:strRef>
          </c:cat>
          <c:val>
            <c:numRef>
              <c:f>'Gráfico 16'!$B$5:$G$5</c:f>
              <c:numCache>
                <c:formatCode>#,##0.00</c:formatCode>
                <c:ptCount val="6"/>
                <c:pt idx="0">
                  <c:v>38</c:v>
                </c:pt>
                <c:pt idx="1">
                  <c:v>37.299999999999997</c:v>
                </c:pt>
                <c:pt idx="2">
                  <c:v>36.700000000000003</c:v>
                </c:pt>
                <c:pt idx="3">
                  <c:v>35.979999999999997</c:v>
                </c:pt>
                <c:pt idx="4">
                  <c:v>35.159999999999997</c:v>
                </c:pt>
              </c:numCache>
            </c:numRef>
          </c:val>
          <c:extLst>
            <c:ext xmlns:c16="http://schemas.microsoft.com/office/drawing/2014/chart" uri="{C3380CC4-5D6E-409C-BE32-E72D297353CC}">
              <c16:uniqueId val="{00000003-8964-4292-82F2-DE2A72001CCD}"/>
            </c:ext>
          </c:extLst>
        </c:ser>
        <c:ser>
          <c:idx val="2"/>
          <c:order val="2"/>
          <c:tx>
            <c:strRef>
              <c:f>'Gráfico 16'!$A$6</c:f>
              <c:strCache>
                <c:ptCount val="1"/>
                <c:pt idx="0">
                  <c:v>Femenino    </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16'!$B$3:$G$3</c:f>
              <c:strCache>
                <c:ptCount val="6"/>
                <c:pt idx="0">
                  <c:v>2015</c:v>
                </c:pt>
                <c:pt idx="1">
                  <c:v>2019</c:v>
                </c:pt>
                <c:pt idx="2">
                  <c:v>2020</c:v>
                </c:pt>
                <c:pt idx="3">
                  <c:v>2021</c:v>
                </c:pt>
                <c:pt idx="4">
                  <c:v>2022</c:v>
                </c:pt>
                <c:pt idx="5">
                  <c:v>Meta 2025</c:v>
                </c:pt>
              </c:strCache>
            </c:strRef>
          </c:cat>
          <c:val>
            <c:numRef>
              <c:f>'Gráfico 16'!$B$6:$G$6</c:f>
              <c:numCache>
                <c:formatCode>#,##0.00</c:formatCode>
                <c:ptCount val="6"/>
                <c:pt idx="0">
                  <c:v>32</c:v>
                </c:pt>
                <c:pt idx="1">
                  <c:v>31.2</c:v>
                </c:pt>
                <c:pt idx="2">
                  <c:v>30.6</c:v>
                </c:pt>
                <c:pt idx="3">
                  <c:v>30.15</c:v>
                </c:pt>
                <c:pt idx="4">
                  <c:v>29.45</c:v>
                </c:pt>
              </c:numCache>
            </c:numRef>
          </c:val>
          <c:extLst>
            <c:ext xmlns:c16="http://schemas.microsoft.com/office/drawing/2014/chart" uri="{C3380CC4-5D6E-409C-BE32-E72D297353CC}">
              <c16:uniqueId val="{00000004-8964-4292-82F2-DE2A72001CCD}"/>
            </c:ext>
          </c:extLst>
        </c:ser>
        <c:dLbls>
          <c:dLblPos val="outEnd"/>
          <c:showLegendKey val="0"/>
          <c:showVal val="1"/>
          <c:showCatName val="0"/>
          <c:showSerName val="0"/>
          <c:showPercent val="0"/>
          <c:showBubbleSize val="0"/>
        </c:dLbls>
        <c:gapWidth val="219"/>
        <c:overlap val="-27"/>
        <c:axId val="152014576"/>
        <c:axId val="152009776"/>
      </c:barChart>
      <c:catAx>
        <c:axId val="1520145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2009776"/>
        <c:crosses val="autoZero"/>
        <c:auto val="1"/>
        <c:lblAlgn val="ctr"/>
        <c:lblOffset val="100"/>
        <c:noMultiLvlLbl val="0"/>
      </c:catAx>
      <c:valAx>
        <c:axId val="152009776"/>
        <c:scaling>
          <c:orientation val="minMax"/>
        </c:scaling>
        <c:delete val="0"/>
        <c:axPos val="l"/>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201457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'Gráfico 17'!$A$4</c:f>
              <c:strCache>
                <c:ptCount val="1"/>
                <c:pt idx="0">
                  <c:v>Nacional</c:v>
                </c:pt>
              </c:strCache>
            </c:strRef>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2F7C-460B-8383-9A778A84067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17'!$B$3:$H$3</c:f>
              <c:strCache>
                <c:ptCount val="7"/>
                <c:pt idx="0">
                  <c:v>2015</c:v>
                </c:pt>
                <c:pt idx="1">
                  <c:v>2019</c:v>
                </c:pt>
                <c:pt idx="2">
                  <c:v>2020</c:v>
                </c:pt>
                <c:pt idx="3">
                  <c:v>2021</c:v>
                </c:pt>
                <c:pt idx="4">
                  <c:v>2022</c:v>
                </c:pt>
                <c:pt idx="5">
                  <c:v>2023</c:v>
                </c:pt>
                <c:pt idx="6">
                  <c:v>Meta 2025</c:v>
                </c:pt>
              </c:strCache>
            </c:strRef>
          </c:cat>
          <c:val>
            <c:numRef>
              <c:f>'Gráfico 17'!$B$4:$H$4</c:f>
              <c:numCache>
                <c:formatCode>#,##0.00</c:formatCode>
                <c:ptCount val="7"/>
                <c:pt idx="0">
                  <c:v>94.78</c:v>
                </c:pt>
                <c:pt idx="1">
                  <c:v>95.97</c:v>
                </c:pt>
                <c:pt idx="2">
                  <c:v>125.55</c:v>
                </c:pt>
                <c:pt idx="3">
                  <c:v>163.82</c:v>
                </c:pt>
                <c:pt idx="4">
                  <c:v>106.03</c:v>
                </c:pt>
                <c:pt idx="5">
                  <c:v>127.33</c:v>
                </c:pt>
                <c:pt idx="6">
                  <c:v>51.5</c:v>
                </c:pt>
              </c:numCache>
            </c:numRef>
          </c:val>
          <c:extLst>
            <c:ext xmlns:c16="http://schemas.microsoft.com/office/drawing/2014/chart" uri="{C3380CC4-5D6E-409C-BE32-E72D297353CC}">
              <c16:uniqueId val="{00000002-2F7C-460B-8383-9A778A84067B}"/>
            </c:ext>
          </c:extLst>
        </c:ser>
        <c:dLbls>
          <c:showLegendKey val="0"/>
          <c:showVal val="1"/>
          <c:showCatName val="0"/>
          <c:showSerName val="0"/>
          <c:showPercent val="0"/>
          <c:showBubbleSize val="0"/>
        </c:dLbls>
        <c:gapWidth val="125"/>
        <c:axId val="406811520"/>
        <c:axId val="1419313168"/>
      </c:barChart>
      <c:lineChart>
        <c:grouping val="standard"/>
        <c:varyColors val="0"/>
        <c:dLbls>
          <c:showLegendKey val="0"/>
          <c:showVal val="0"/>
          <c:showCatName val="0"/>
          <c:showSerName val="0"/>
          <c:showPercent val="0"/>
          <c:showBubbleSize val="0"/>
        </c:dLbls>
        <c:marker val="1"/>
        <c:smooth val="0"/>
        <c:axId val="406811520"/>
        <c:axId val="1419313168"/>
        <c:extLst>
          <c:ext xmlns:c15="http://schemas.microsoft.com/office/drawing/2012/chart" uri="{02D57815-91ED-43cb-92C2-25804820EDAC}">
            <c15:filteredLineSeries>
              <c15:ser>
                <c:idx val="1"/>
                <c:order val="1"/>
                <c:tx>
                  <c:strRef>
                    <c:extLst>
                      <c:ext uri="{02D57815-91ED-43cb-92C2-25804820EDAC}">
                        <c15:formulaRef>
                          <c15:sqref>'Gráfico 17'!$A$5</c15:sqref>
                        </c15:formulaRef>
                      </c:ext>
                    </c:extLst>
                    <c:strCache>
                      <c:ptCount val="1"/>
                    </c:strCache>
                  </c:strRef>
                </c:tx>
                <c:spPr>
                  <a:ln w="28575" cap="rnd">
                    <a:solidFill>
                      <a:schemeClr val="accent2"/>
                    </a:solidFill>
                    <a:round/>
                  </a:ln>
                  <a:effectLst/>
                </c:spPr>
                <c:marker>
                  <c:symbol val="none"/>
                </c:marker>
                <c:dLbls>
                  <c:dLbl>
                    <c:idx val="0"/>
                    <c:delete val="1"/>
                    <c:extLst>
                      <c:ext uri="{CE6537A1-D6FC-4f65-9D91-7224C49458BB}"/>
                      <c:ext xmlns:c16="http://schemas.microsoft.com/office/drawing/2014/chart" uri="{C3380CC4-5D6E-409C-BE32-E72D297353CC}">
                        <c16:uniqueId val="{00000003-2F7C-460B-8383-9A778A84067B}"/>
                      </c:ext>
                    </c:extLst>
                  </c:dLbl>
                  <c:dLbl>
                    <c:idx val="1"/>
                    <c:delete val="1"/>
                    <c:extLst>
                      <c:ext uri="{CE6537A1-D6FC-4f65-9D91-7224C49458BB}"/>
                      <c:ext xmlns:c16="http://schemas.microsoft.com/office/drawing/2014/chart" uri="{C3380CC4-5D6E-409C-BE32-E72D297353CC}">
                        <c16:uniqueId val="{00000004-2F7C-460B-8383-9A778A84067B}"/>
                      </c:ext>
                    </c:extLst>
                  </c:dLbl>
                  <c:dLbl>
                    <c:idx val="2"/>
                    <c:delete val="1"/>
                    <c:extLst>
                      <c:ext uri="{CE6537A1-D6FC-4f65-9D91-7224C49458BB}"/>
                      <c:ext xmlns:c16="http://schemas.microsoft.com/office/drawing/2014/chart" uri="{C3380CC4-5D6E-409C-BE32-E72D297353CC}">
                        <c16:uniqueId val="{00000005-2F7C-460B-8383-9A778A84067B}"/>
                      </c:ext>
                    </c:extLst>
                  </c:dLbl>
                  <c:dLbl>
                    <c:idx val="3"/>
                    <c:delete val="1"/>
                    <c:extLst>
                      <c:ext uri="{CE6537A1-D6FC-4f65-9D91-7224C49458BB}"/>
                      <c:ext xmlns:c16="http://schemas.microsoft.com/office/drawing/2014/chart" uri="{C3380CC4-5D6E-409C-BE32-E72D297353CC}">
                        <c16:uniqueId val="{00000006-2F7C-460B-8383-9A778A84067B}"/>
                      </c:ext>
                    </c:extLst>
                  </c:dLbl>
                  <c:dLbl>
                    <c:idx val="4"/>
                    <c:delete val="1"/>
                    <c:extLst>
                      <c:ext uri="{CE6537A1-D6FC-4f65-9D91-7224C49458BB}"/>
                      <c:ext xmlns:c16="http://schemas.microsoft.com/office/drawing/2014/chart" uri="{C3380CC4-5D6E-409C-BE32-E72D297353CC}">
                        <c16:uniqueId val="{00000007-2F7C-460B-8383-9A778A84067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numRef>
                    <c:extLst>
                      <c:ext uri="{02D57815-91ED-43cb-92C2-25804820EDAC}">
                        <c15:formulaRef>
                          <c15:sqref>'Gráfico 17'!$B$3:$G$3</c15:sqref>
                        </c15:formulaRef>
                      </c:ext>
                    </c:extLst>
                    <c:numCache>
                      <c:formatCode>General</c:formatCode>
                      <c:ptCount val="6"/>
                      <c:pt idx="0">
                        <c:v>2015</c:v>
                      </c:pt>
                      <c:pt idx="1">
                        <c:v>2019</c:v>
                      </c:pt>
                      <c:pt idx="2">
                        <c:v>2020</c:v>
                      </c:pt>
                      <c:pt idx="3">
                        <c:v>2021</c:v>
                      </c:pt>
                      <c:pt idx="4">
                        <c:v>2022</c:v>
                      </c:pt>
                      <c:pt idx="5">
                        <c:v>2023</c:v>
                      </c:pt>
                    </c:numCache>
                  </c:numRef>
                </c:cat>
                <c:val>
                  <c:numRef>
                    <c:extLst>
                      <c:ext uri="{02D57815-91ED-43cb-92C2-25804820EDAC}">
                        <c15:formulaRef>
                          <c15:sqref>'Gráfico 17'!$B$5:$G$5</c15:sqref>
                        </c15:formulaRef>
                      </c:ext>
                    </c:extLst>
                    <c:numCache>
                      <c:formatCode>General</c:formatCode>
                      <c:ptCount val="6"/>
                    </c:numCache>
                  </c:numRef>
                </c:val>
                <c:smooth val="0"/>
                <c:extLst>
                  <c:ext xmlns:c16="http://schemas.microsoft.com/office/drawing/2014/chart" uri="{C3380CC4-5D6E-409C-BE32-E72D297353CC}">
                    <c16:uniqueId val="{00000008-2F7C-460B-8383-9A778A84067B}"/>
                  </c:ext>
                </c:extLst>
              </c15:ser>
            </c15:filteredLineSeries>
          </c:ext>
        </c:extLst>
      </c:lineChart>
      <c:catAx>
        <c:axId val="406811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419313168"/>
        <c:crosses val="autoZero"/>
        <c:auto val="1"/>
        <c:lblAlgn val="ctr"/>
        <c:lblOffset val="100"/>
        <c:noMultiLvlLbl val="0"/>
      </c:catAx>
      <c:valAx>
        <c:axId val="1419313168"/>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4068115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0F7F-47CC-B47F-5AD93057A76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18'!$A$3:$G$3</c:f>
              <c:strCache>
                <c:ptCount val="7"/>
                <c:pt idx="0">
                  <c:v>2015</c:v>
                </c:pt>
                <c:pt idx="1">
                  <c:v>2019</c:v>
                </c:pt>
                <c:pt idx="2">
                  <c:v>2020</c:v>
                </c:pt>
                <c:pt idx="3">
                  <c:v>2021</c:v>
                </c:pt>
                <c:pt idx="4">
                  <c:v>2022</c:v>
                </c:pt>
                <c:pt idx="5">
                  <c:v>2023</c:v>
                </c:pt>
                <c:pt idx="6">
                  <c:v>Meta 2025</c:v>
                </c:pt>
              </c:strCache>
            </c:strRef>
          </c:cat>
          <c:val>
            <c:numRef>
              <c:f>'Gráfico 18'!$A$4:$G$4</c:f>
              <c:numCache>
                <c:formatCode>#,##0.00</c:formatCode>
                <c:ptCount val="7"/>
                <c:pt idx="0">
                  <c:v>1.7485613306625059</c:v>
                </c:pt>
                <c:pt idx="1">
                  <c:v>1.6645915344491999</c:v>
                </c:pt>
                <c:pt idx="2">
                  <c:v>2.2957262150295485</c:v>
                </c:pt>
                <c:pt idx="3">
                  <c:v>2.4036297748941049</c:v>
                </c:pt>
                <c:pt idx="4">
                  <c:v>1.8760668301096954</c:v>
                </c:pt>
                <c:pt idx="5">
                  <c:v>1.8820022767248099</c:v>
                </c:pt>
                <c:pt idx="6">
                  <c:v>4.5</c:v>
                </c:pt>
              </c:numCache>
            </c:numRef>
          </c:val>
          <c:extLst>
            <c:ext xmlns:c16="http://schemas.microsoft.com/office/drawing/2014/chart" uri="{C3380CC4-5D6E-409C-BE32-E72D297353CC}">
              <c16:uniqueId val="{00000002-0F7F-47CC-B47F-5AD93057A762}"/>
            </c:ext>
          </c:extLst>
        </c:ser>
        <c:dLbls>
          <c:dLblPos val="outEnd"/>
          <c:showLegendKey val="0"/>
          <c:showVal val="1"/>
          <c:showCatName val="0"/>
          <c:showSerName val="0"/>
          <c:showPercent val="0"/>
          <c:showBubbleSize val="0"/>
        </c:dLbls>
        <c:gapWidth val="125"/>
        <c:overlap val="-27"/>
        <c:axId val="1472463072"/>
        <c:axId val="335867408"/>
      </c:barChart>
      <c:catAx>
        <c:axId val="147246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35867408"/>
        <c:crosses val="autoZero"/>
        <c:auto val="1"/>
        <c:lblAlgn val="ctr"/>
        <c:lblOffset val="100"/>
        <c:noMultiLvlLbl val="0"/>
      </c:catAx>
      <c:valAx>
        <c:axId val="335867408"/>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4724630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50F9-4229-8CDE-B837C6A95FBA}"/>
              </c:ext>
            </c:extLst>
          </c:dPt>
          <c:dLbls>
            <c:dLbl>
              <c:idx val="5"/>
              <c:layout>
                <c:manualLayout>
                  <c:x val="-1.3195538057742782E-3"/>
                  <c:y val="-2.280183727034120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0F9-4229-8CDE-B837C6A95FB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19'!$A$3:$G$3</c:f>
              <c:strCache>
                <c:ptCount val="7"/>
                <c:pt idx="0">
                  <c:v>2015</c:v>
                </c:pt>
                <c:pt idx="1">
                  <c:v>2019</c:v>
                </c:pt>
                <c:pt idx="2">
                  <c:v>2020</c:v>
                </c:pt>
                <c:pt idx="3">
                  <c:v>2021</c:v>
                </c:pt>
                <c:pt idx="4">
                  <c:v>2022</c:v>
                </c:pt>
                <c:pt idx="5">
                  <c:v>2023</c:v>
                </c:pt>
                <c:pt idx="6">
                  <c:v>Meta 2025</c:v>
                </c:pt>
              </c:strCache>
            </c:strRef>
          </c:cat>
          <c:val>
            <c:numRef>
              <c:f>'Gráfico 19'!$A$4:$G$4</c:f>
              <c:numCache>
                <c:formatCode>#,##0.00</c:formatCode>
                <c:ptCount val="7"/>
                <c:pt idx="0">
                  <c:v>0.9</c:v>
                </c:pt>
                <c:pt idx="1">
                  <c:v>0.93273399461284667</c:v>
                </c:pt>
                <c:pt idx="2">
                  <c:v>0.95242026630877175</c:v>
                </c:pt>
                <c:pt idx="3">
                  <c:v>0.93911004072336002</c:v>
                </c:pt>
                <c:pt idx="4">
                  <c:v>0.90971007180580998</c:v>
                </c:pt>
                <c:pt idx="5">
                  <c:v>0.90598174469072101</c:v>
                </c:pt>
                <c:pt idx="6">
                  <c:v>1</c:v>
                </c:pt>
              </c:numCache>
            </c:numRef>
          </c:val>
          <c:extLst>
            <c:ext xmlns:c16="http://schemas.microsoft.com/office/drawing/2014/chart" uri="{C3380CC4-5D6E-409C-BE32-E72D297353CC}">
              <c16:uniqueId val="{00000003-50F9-4229-8CDE-B837C6A95FBA}"/>
            </c:ext>
          </c:extLst>
        </c:ser>
        <c:dLbls>
          <c:showLegendKey val="0"/>
          <c:showVal val="1"/>
          <c:showCatName val="0"/>
          <c:showSerName val="0"/>
          <c:showPercent val="0"/>
          <c:showBubbleSize val="0"/>
        </c:dLbls>
        <c:gapWidth val="150"/>
        <c:axId val="301493792"/>
        <c:axId val="301509632"/>
      </c:barChart>
      <c:catAx>
        <c:axId val="3014937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01509632"/>
        <c:crosses val="autoZero"/>
        <c:auto val="1"/>
        <c:lblAlgn val="ctr"/>
        <c:lblOffset val="100"/>
        <c:noMultiLvlLbl val="0"/>
      </c:catAx>
      <c:valAx>
        <c:axId val="301509632"/>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0149379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803149606299208E-2"/>
          <c:y val="0.16644513646614503"/>
          <c:w val="0.90664124015748027"/>
          <c:h val="0.75118197592264024"/>
        </c:manualLayout>
      </c:layout>
      <c:barChart>
        <c:barDir val="col"/>
        <c:grouping val="clustered"/>
        <c:varyColors val="0"/>
        <c:ser>
          <c:idx val="0"/>
          <c:order val="0"/>
          <c:tx>
            <c:strRef>
              <c:f>'Gráfico 20'!$A$4</c:f>
              <c:strCache>
                <c:ptCount val="1"/>
                <c:pt idx="0">
                  <c:v>Nacional</c:v>
                </c:pt>
              </c:strCache>
            </c:strRef>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5AC7-44F6-BFA3-3929F50D4413}"/>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20'!$B$3:$H$3</c:f>
              <c:strCache>
                <c:ptCount val="7"/>
                <c:pt idx="0">
                  <c:v>2015</c:v>
                </c:pt>
                <c:pt idx="1">
                  <c:v>2019</c:v>
                </c:pt>
                <c:pt idx="2">
                  <c:v>2020</c:v>
                </c:pt>
                <c:pt idx="3">
                  <c:v>2021</c:v>
                </c:pt>
                <c:pt idx="4">
                  <c:v>2022</c:v>
                </c:pt>
                <c:pt idx="5">
                  <c:v>2023</c:v>
                </c:pt>
                <c:pt idx="6">
                  <c:v>Meta 2025</c:v>
                </c:pt>
              </c:strCache>
            </c:strRef>
          </c:cat>
          <c:val>
            <c:numRef>
              <c:f>'Gráfico 20'!$B$4:$H$4</c:f>
              <c:numCache>
                <c:formatCode>#,##0.00</c:formatCode>
                <c:ptCount val="7"/>
                <c:pt idx="0">
                  <c:v>6.35</c:v>
                </c:pt>
                <c:pt idx="1">
                  <c:v>4.29</c:v>
                </c:pt>
                <c:pt idx="2">
                  <c:v>4.82</c:v>
                </c:pt>
                <c:pt idx="3">
                  <c:v>5.8</c:v>
                </c:pt>
                <c:pt idx="4">
                  <c:v>4.7</c:v>
                </c:pt>
                <c:pt idx="5">
                  <c:v>4.7</c:v>
                </c:pt>
                <c:pt idx="6">
                  <c:v>2.15</c:v>
                </c:pt>
              </c:numCache>
            </c:numRef>
          </c:val>
          <c:extLst>
            <c:ext xmlns:c16="http://schemas.microsoft.com/office/drawing/2014/chart" uri="{C3380CC4-5D6E-409C-BE32-E72D297353CC}">
              <c16:uniqueId val="{00000002-5AC7-44F6-BFA3-3929F50D4413}"/>
            </c:ext>
          </c:extLst>
        </c:ser>
        <c:ser>
          <c:idx val="1"/>
          <c:order val="1"/>
          <c:tx>
            <c:strRef>
              <c:f>'Gráfico 20'!$A$5</c:f>
              <c:strCache>
                <c:ptCount val="1"/>
                <c:pt idx="0">
                  <c:v>Masculino</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20'!$B$3:$H$3</c:f>
              <c:strCache>
                <c:ptCount val="7"/>
                <c:pt idx="0">
                  <c:v>2015</c:v>
                </c:pt>
                <c:pt idx="1">
                  <c:v>2019</c:v>
                </c:pt>
                <c:pt idx="2">
                  <c:v>2020</c:v>
                </c:pt>
                <c:pt idx="3">
                  <c:v>2021</c:v>
                </c:pt>
                <c:pt idx="4">
                  <c:v>2022</c:v>
                </c:pt>
                <c:pt idx="5">
                  <c:v>2023</c:v>
                </c:pt>
                <c:pt idx="6">
                  <c:v>Meta 2025</c:v>
                </c:pt>
              </c:strCache>
            </c:strRef>
          </c:cat>
          <c:val>
            <c:numRef>
              <c:f>'Gráfico 20'!$B$5:$H$5</c:f>
              <c:numCache>
                <c:formatCode>#,##0.00</c:formatCode>
                <c:ptCount val="7"/>
                <c:pt idx="0">
                  <c:v>5.4</c:v>
                </c:pt>
                <c:pt idx="1">
                  <c:v>4.57</c:v>
                </c:pt>
                <c:pt idx="2">
                  <c:v>5.39</c:v>
                </c:pt>
                <c:pt idx="3">
                  <c:v>5.9</c:v>
                </c:pt>
                <c:pt idx="4">
                  <c:v>5.2</c:v>
                </c:pt>
                <c:pt idx="5">
                  <c:v>5.2</c:v>
                </c:pt>
              </c:numCache>
            </c:numRef>
          </c:val>
          <c:extLst>
            <c:ext xmlns:c16="http://schemas.microsoft.com/office/drawing/2014/chart" uri="{C3380CC4-5D6E-409C-BE32-E72D297353CC}">
              <c16:uniqueId val="{00000003-5AC7-44F6-BFA3-3929F50D4413}"/>
            </c:ext>
          </c:extLst>
        </c:ser>
        <c:ser>
          <c:idx val="2"/>
          <c:order val="2"/>
          <c:tx>
            <c:strRef>
              <c:f>'Gráfico 20'!$A$6</c:f>
              <c:strCache>
                <c:ptCount val="1"/>
                <c:pt idx="0">
                  <c:v>Femenino</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20'!$B$3:$H$3</c:f>
              <c:strCache>
                <c:ptCount val="7"/>
                <c:pt idx="0">
                  <c:v>2015</c:v>
                </c:pt>
                <c:pt idx="1">
                  <c:v>2019</c:v>
                </c:pt>
                <c:pt idx="2">
                  <c:v>2020</c:v>
                </c:pt>
                <c:pt idx="3">
                  <c:v>2021</c:v>
                </c:pt>
                <c:pt idx="4">
                  <c:v>2022</c:v>
                </c:pt>
                <c:pt idx="5">
                  <c:v>2023</c:v>
                </c:pt>
                <c:pt idx="6">
                  <c:v>Meta 2025</c:v>
                </c:pt>
              </c:strCache>
            </c:strRef>
          </c:cat>
          <c:val>
            <c:numRef>
              <c:f>'Gráfico 20'!$B$6:$H$6</c:f>
              <c:numCache>
                <c:formatCode>#,##0.00</c:formatCode>
                <c:ptCount val="7"/>
                <c:pt idx="0">
                  <c:v>7.37</c:v>
                </c:pt>
                <c:pt idx="1">
                  <c:v>4.0199999999999996</c:v>
                </c:pt>
                <c:pt idx="2">
                  <c:v>4.3</c:v>
                </c:pt>
                <c:pt idx="3">
                  <c:v>5.6</c:v>
                </c:pt>
                <c:pt idx="4">
                  <c:v>4.3</c:v>
                </c:pt>
                <c:pt idx="5">
                  <c:v>4.3</c:v>
                </c:pt>
              </c:numCache>
            </c:numRef>
          </c:val>
          <c:extLst>
            <c:ext xmlns:c16="http://schemas.microsoft.com/office/drawing/2014/chart" uri="{C3380CC4-5D6E-409C-BE32-E72D297353CC}">
              <c16:uniqueId val="{00000004-5AC7-44F6-BFA3-3929F50D4413}"/>
            </c:ext>
          </c:extLst>
        </c:ser>
        <c:dLbls>
          <c:dLblPos val="outEnd"/>
          <c:showLegendKey val="0"/>
          <c:showVal val="1"/>
          <c:showCatName val="0"/>
          <c:showSerName val="0"/>
          <c:showPercent val="0"/>
          <c:showBubbleSize val="0"/>
        </c:dLbls>
        <c:gapWidth val="219"/>
        <c:overlap val="-27"/>
        <c:axId val="318937216"/>
        <c:axId val="318916576"/>
      </c:barChart>
      <c:catAx>
        <c:axId val="318937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16576"/>
        <c:crosses val="autoZero"/>
        <c:auto val="1"/>
        <c:lblAlgn val="ctr"/>
        <c:lblOffset val="100"/>
        <c:noMultiLvlLbl val="0"/>
      </c:catAx>
      <c:valAx>
        <c:axId val="318916576"/>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3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2"/>
      </a:solidFill>
      <a:round/>
    </a:ln>
    <a:effectLst/>
  </c:spPr>
  <c:txPr>
    <a:bodyPr/>
    <a:lstStyle/>
    <a:p>
      <a:pPr>
        <a:defRPr/>
      </a:pPr>
      <a:endParaRPr lang="es-D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553149606299214E-2"/>
          <c:y val="0.10185185185185185"/>
          <c:w val="0.88389129483814521"/>
          <c:h val="0.77957335839521569"/>
        </c:manualLayout>
      </c:layout>
      <c:barChart>
        <c:barDir val="col"/>
        <c:grouping val="clustered"/>
        <c:varyColors val="0"/>
        <c:ser>
          <c:idx val="0"/>
          <c:order val="0"/>
          <c:tx>
            <c:strRef>
              <c:f>'Gráfico 21'!$B$3</c:f>
              <c:strCache>
                <c:ptCount val="1"/>
                <c:pt idx="0">
                  <c:v>2019</c:v>
                </c:pt>
              </c:strCache>
            </c:strRef>
          </c:tx>
          <c:spPr>
            <a:solidFill>
              <a:srgbClr val="003C6C"/>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21'!$A$4:$A$5</c:f>
              <c:strCache>
                <c:ptCount val="2"/>
                <c:pt idx="0">
                  <c:v>Metodología 2012</c:v>
                </c:pt>
                <c:pt idx="1">
                  <c:v>Metodología 2022</c:v>
                </c:pt>
              </c:strCache>
            </c:strRef>
          </c:cat>
          <c:val>
            <c:numRef>
              <c:f>'Gráfico 21'!$B$4:$B$5</c:f>
              <c:numCache>
                <c:formatCode>#,##0.00</c:formatCode>
                <c:ptCount val="2"/>
                <c:pt idx="0">
                  <c:v>2.64</c:v>
                </c:pt>
                <c:pt idx="1">
                  <c:v>2.87</c:v>
                </c:pt>
              </c:numCache>
            </c:numRef>
          </c:val>
          <c:extLst>
            <c:ext xmlns:c16="http://schemas.microsoft.com/office/drawing/2014/chart" uri="{C3380CC4-5D6E-409C-BE32-E72D297353CC}">
              <c16:uniqueId val="{00000000-B31A-42F4-BB39-7DE196D04827}"/>
            </c:ext>
          </c:extLst>
        </c:ser>
        <c:ser>
          <c:idx val="1"/>
          <c:order val="1"/>
          <c:tx>
            <c:strRef>
              <c:f>'Gráfico 21'!$C$3</c:f>
              <c:strCache>
                <c:ptCount val="1"/>
                <c:pt idx="0">
                  <c:v>2020</c:v>
                </c:pt>
              </c:strCache>
            </c:strRef>
          </c:tx>
          <c:spPr>
            <a:solidFill>
              <a:schemeClr val="accent1">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21'!$A$4:$A$5</c:f>
              <c:strCache>
                <c:ptCount val="2"/>
                <c:pt idx="0">
                  <c:v>Metodología 2012</c:v>
                </c:pt>
                <c:pt idx="1">
                  <c:v>Metodología 2022</c:v>
                </c:pt>
              </c:strCache>
            </c:strRef>
          </c:cat>
          <c:val>
            <c:numRef>
              <c:f>'Gráfico 21'!$C$4:$C$5</c:f>
              <c:numCache>
                <c:formatCode>#,##0.00</c:formatCode>
                <c:ptCount val="2"/>
                <c:pt idx="0">
                  <c:v>3.51</c:v>
                </c:pt>
                <c:pt idx="1">
                  <c:v>4.93</c:v>
                </c:pt>
              </c:numCache>
            </c:numRef>
          </c:val>
          <c:extLst>
            <c:ext xmlns:c16="http://schemas.microsoft.com/office/drawing/2014/chart" uri="{C3380CC4-5D6E-409C-BE32-E72D297353CC}">
              <c16:uniqueId val="{00000001-B31A-42F4-BB39-7DE196D04827}"/>
            </c:ext>
          </c:extLst>
        </c:ser>
        <c:ser>
          <c:idx val="2"/>
          <c:order val="2"/>
          <c:tx>
            <c:strRef>
              <c:f>'Gráfico 21'!$D$3</c:f>
              <c:strCache>
                <c:ptCount val="1"/>
                <c:pt idx="0">
                  <c:v>2021</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21'!$A$4:$A$5</c:f>
              <c:strCache>
                <c:ptCount val="2"/>
                <c:pt idx="0">
                  <c:v>Metodología 2012</c:v>
                </c:pt>
                <c:pt idx="1">
                  <c:v>Metodología 2022</c:v>
                </c:pt>
              </c:strCache>
            </c:strRef>
          </c:cat>
          <c:val>
            <c:numRef>
              <c:f>'Gráfico 21'!$D$4:$D$5</c:f>
              <c:numCache>
                <c:formatCode>#,##0.00</c:formatCode>
                <c:ptCount val="2"/>
                <c:pt idx="0">
                  <c:v>3.06</c:v>
                </c:pt>
                <c:pt idx="1">
                  <c:v>4.13</c:v>
                </c:pt>
              </c:numCache>
            </c:numRef>
          </c:val>
          <c:extLst>
            <c:ext xmlns:c16="http://schemas.microsoft.com/office/drawing/2014/chart" uri="{C3380CC4-5D6E-409C-BE32-E72D297353CC}">
              <c16:uniqueId val="{00000002-B31A-42F4-BB39-7DE196D04827}"/>
            </c:ext>
          </c:extLst>
        </c:ser>
        <c:ser>
          <c:idx val="3"/>
          <c:order val="3"/>
          <c:tx>
            <c:strRef>
              <c:f>'Gráfico 21'!$E$3</c:f>
              <c:strCache>
                <c:ptCount val="1"/>
                <c:pt idx="0">
                  <c:v>2022</c:v>
                </c:pt>
              </c:strCache>
            </c:strRef>
          </c:tx>
          <c:spPr>
            <a:solidFill>
              <a:schemeClr val="accent1">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21'!$A$4:$A$5</c:f>
              <c:strCache>
                <c:ptCount val="2"/>
                <c:pt idx="0">
                  <c:v>Metodología 2012</c:v>
                </c:pt>
                <c:pt idx="1">
                  <c:v>Metodología 2022</c:v>
                </c:pt>
              </c:strCache>
            </c:strRef>
          </c:cat>
          <c:val>
            <c:numRef>
              <c:f>'Gráfico 21'!$E$4:$E$5</c:f>
              <c:numCache>
                <c:formatCode>#,##0.00</c:formatCode>
                <c:ptCount val="2"/>
                <c:pt idx="0">
                  <c:v>3.04</c:v>
                </c:pt>
                <c:pt idx="1">
                  <c:v>3.77</c:v>
                </c:pt>
              </c:numCache>
            </c:numRef>
          </c:val>
          <c:extLst>
            <c:ext xmlns:c16="http://schemas.microsoft.com/office/drawing/2014/chart" uri="{C3380CC4-5D6E-409C-BE32-E72D297353CC}">
              <c16:uniqueId val="{00000003-B31A-42F4-BB39-7DE196D04827}"/>
            </c:ext>
          </c:extLst>
        </c:ser>
        <c:ser>
          <c:idx val="4"/>
          <c:order val="4"/>
          <c:tx>
            <c:strRef>
              <c:f>'Gráfico 21'!$F$3</c:f>
              <c:strCache>
                <c:ptCount val="1"/>
                <c:pt idx="0">
                  <c:v>2023</c:v>
                </c:pt>
              </c:strCache>
            </c:strRef>
          </c:tx>
          <c:spPr>
            <a:solidFill>
              <a:schemeClr val="accent5">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21'!$A$4:$A$5</c:f>
              <c:strCache>
                <c:ptCount val="2"/>
                <c:pt idx="0">
                  <c:v>Metodología 2012</c:v>
                </c:pt>
                <c:pt idx="1">
                  <c:v>Metodología 2022</c:v>
                </c:pt>
              </c:strCache>
            </c:strRef>
          </c:cat>
          <c:val>
            <c:numRef>
              <c:f>'Gráfico 21'!$F$4:$F$5</c:f>
              <c:numCache>
                <c:formatCode>#,##0.00</c:formatCode>
                <c:ptCount val="2"/>
                <c:pt idx="0">
                  <c:v>2.5608308237359578</c:v>
                </c:pt>
                <c:pt idx="1">
                  <c:v>3.24</c:v>
                </c:pt>
              </c:numCache>
            </c:numRef>
          </c:val>
          <c:extLst>
            <c:ext xmlns:c16="http://schemas.microsoft.com/office/drawing/2014/chart" uri="{C3380CC4-5D6E-409C-BE32-E72D297353CC}">
              <c16:uniqueId val="{00000004-B31A-42F4-BB39-7DE196D04827}"/>
            </c:ext>
          </c:extLst>
        </c:ser>
        <c:ser>
          <c:idx val="5"/>
          <c:order val="5"/>
          <c:tx>
            <c:strRef>
              <c:f>'Gráfico 21'!$G$3</c:f>
              <c:strCache>
                <c:ptCount val="1"/>
                <c:pt idx="0">
                  <c:v>Meta 2025</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21'!$A$4:$A$5</c:f>
              <c:strCache>
                <c:ptCount val="2"/>
                <c:pt idx="0">
                  <c:v>Metodología 2012</c:v>
                </c:pt>
                <c:pt idx="1">
                  <c:v>Metodología 2022</c:v>
                </c:pt>
              </c:strCache>
            </c:strRef>
          </c:cat>
          <c:val>
            <c:numRef>
              <c:f>'Gráfico 21'!$G$4:$G$5</c:f>
              <c:numCache>
                <c:formatCode>#,##0.00</c:formatCode>
                <c:ptCount val="2"/>
                <c:pt idx="0">
                  <c:v>3.5</c:v>
                </c:pt>
                <c:pt idx="1">
                  <c:v>3.73</c:v>
                </c:pt>
              </c:numCache>
            </c:numRef>
          </c:val>
          <c:extLst>
            <c:ext xmlns:c16="http://schemas.microsoft.com/office/drawing/2014/chart" uri="{C3380CC4-5D6E-409C-BE32-E72D297353CC}">
              <c16:uniqueId val="{00000005-B31A-42F4-BB39-7DE196D04827}"/>
            </c:ext>
          </c:extLst>
        </c:ser>
        <c:dLbls>
          <c:showLegendKey val="0"/>
          <c:showVal val="1"/>
          <c:showCatName val="0"/>
          <c:showSerName val="0"/>
          <c:showPercent val="0"/>
          <c:showBubbleSize val="0"/>
        </c:dLbls>
        <c:gapWidth val="250"/>
        <c:overlap val="-20"/>
        <c:axId val="995762911"/>
        <c:axId val="995755711"/>
      </c:barChart>
      <c:catAx>
        <c:axId val="9957629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95755711"/>
        <c:crosses val="autoZero"/>
        <c:auto val="1"/>
        <c:lblAlgn val="ctr"/>
        <c:lblOffset val="100"/>
        <c:noMultiLvlLbl val="0"/>
      </c:catAx>
      <c:valAx>
        <c:axId val="995755711"/>
        <c:scaling>
          <c:orientation val="minMax"/>
        </c:scaling>
        <c:delete val="0"/>
        <c:axPos val="l"/>
        <c:numFmt formatCode="#,##0.00" sourceLinked="1"/>
        <c:majorTickMark val="none"/>
        <c:minorTickMark val="none"/>
        <c:tickLblPos val="nextTo"/>
        <c:spPr>
          <a:noFill/>
          <a:ln>
            <a:solidFill>
              <a:schemeClr val="bg2">
                <a:lumMod val="9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95762911"/>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5553149606299214E-2"/>
          <c:y val="0.10185185185185185"/>
          <c:w val="0.88389129483814521"/>
          <c:h val="0.74620237897633412"/>
        </c:manualLayout>
      </c:layout>
      <c:barChart>
        <c:barDir val="col"/>
        <c:grouping val="clustered"/>
        <c:varyColors val="0"/>
        <c:ser>
          <c:idx val="0"/>
          <c:order val="0"/>
          <c:tx>
            <c:strRef>
              <c:f>'Gráfico 22'!$B$3</c:f>
              <c:strCache>
                <c:ptCount val="1"/>
                <c:pt idx="0">
                  <c:v>2019</c:v>
                </c:pt>
              </c:strCache>
            </c:strRef>
          </c:tx>
          <c:spPr>
            <a:solidFill>
              <a:srgbClr val="003C6C"/>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22'!$A$4:$A$5</c:f>
              <c:strCache>
                <c:ptCount val="2"/>
                <c:pt idx="0">
                  <c:v>Metodología 2012</c:v>
                </c:pt>
                <c:pt idx="1">
                  <c:v>Metodología 2022</c:v>
                </c:pt>
              </c:strCache>
            </c:strRef>
          </c:cat>
          <c:val>
            <c:numRef>
              <c:f>'Gráfico 22'!$B$4:$B$5</c:f>
              <c:numCache>
                <c:formatCode>#,##0.00</c:formatCode>
                <c:ptCount val="2"/>
                <c:pt idx="0">
                  <c:v>20.910985640036898</c:v>
                </c:pt>
                <c:pt idx="1">
                  <c:v>22.920993999999997</c:v>
                </c:pt>
              </c:numCache>
            </c:numRef>
          </c:val>
          <c:extLst>
            <c:ext xmlns:c16="http://schemas.microsoft.com/office/drawing/2014/chart" uri="{C3380CC4-5D6E-409C-BE32-E72D297353CC}">
              <c16:uniqueId val="{00000000-D184-488B-81B1-94713C3A2749}"/>
            </c:ext>
          </c:extLst>
        </c:ser>
        <c:ser>
          <c:idx val="1"/>
          <c:order val="1"/>
          <c:tx>
            <c:strRef>
              <c:f>'Gráfico 22'!$C$3</c:f>
              <c:strCache>
                <c:ptCount val="1"/>
                <c:pt idx="0">
                  <c:v>2020</c:v>
                </c:pt>
              </c:strCache>
            </c:strRef>
          </c:tx>
          <c:spPr>
            <a:solidFill>
              <a:schemeClr val="accent1">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22'!$A$4:$A$5</c:f>
              <c:strCache>
                <c:ptCount val="2"/>
                <c:pt idx="0">
                  <c:v>Metodología 2012</c:v>
                </c:pt>
                <c:pt idx="1">
                  <c:v>Metodología 2022</c:v>
                </c:pt>
              </c:strCache>
            </c:strRef>
          </c:cat>
          <c:val>
            <c:numRef>
              <c:f>'Gráfico 22'!$C$4:$C$5</c:f>
              <c:numCache>
                <c:formatCode>#,##0.00</c:formatCode>
                <c:ptCount val="2"/>
                <c:pt idx="0">
                  <c:v>23.358730307892476</c:v>
                </c:pt>
                <c:pt idx="1">
                  <c:v>25.488510999999999</c:v>
                </c:pt>
              </c:numCache>
            </c:numRef>
          </c:val>
          <c:extLst>
            <c:ext xmlns:c16="http://schemas.microsoft.com/office/drawing/2014/chart" uri="{C3380CC4-5D6E-409C-BE32-E72D297353CC}">
              <c16:uniqueId val="{00000001-D184-488B-81B1-94713C3A2749}"/>
            </c:ext>
          </c:extLst>
        </c:ser>
        <c:ser>
          <c:idx val="2"/>
          <c:order val="2"/>
          <c:tx>
            <c:strRef>
              <c:f>'Gráfico 22'!$D$3</c:f>
              <c:strCache>
                <c:ptCount val="1"/>
                <c:pt idx="0">
                  <c:v>2021</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22'!$A$4:$A$5</c:f>
              <c:strCache>
                <c:ptCount val="2"/>
                <c:pt idx="0">
                  <c:v>Metodología 2012</c:v>
                </c:pt>
                <c:pt idx="1">
                  <c:v>Metodología 2022</c:v>
                </c:pt>
              </c:strCache>
            </c:strRef>
          </c:cat>
          <c:val>
            <c:numRef>
              <c:f>'Gráfico 22'!$D$4:$D$5</c:f>
              <c:numCache>
                <c:formatCode>#,##0.00</c:formatCode>
                <c:ptCount val="2"/>
                <c:pt idx="0">
                  <c:v>23.853238602363124</c:v>
                </c:pt>
                <c:pt idx="1">
                  <c:v>26.550028000000001</c:v>
                </c:pt>
              </c:numCache>
            </c:numRef>
          </c:val>
          <c:extLst>
            <c:ext xmlns:c16="http://schemas.microsoft.com/office/drawing/2014/chart" uri="{C3380CC4-5D6E-409C-BE32-E72D297353CC}">
              <c16:uniqueId val="{00000002-D184-488B-81B1-94713C3A2749}"/>
            </c:ext>
          </c:extLst>
        </c:ser>
        <c:ser>
          <c:idx val="3"/>
          <c:order val="3"/>
          <c:tx>
            <c:strRef>
              <c:f>'Gráfico 22'!$E$3</c:f>
              <c:strCache>
                <c:ptCount val="1"/>
                <c:pt idx="0">
                  <c:v>2022</c:v>
                </c:pt>
              </c:strCache>
            </c:strRef>
          </c:tx>
          <c:spPr>
            <a:solidFill>
              <a:schemeClr val="accent1">
                <a:lumMod val="40000"/>
                <a:lumOff val="60000"/>
              </a:schemeClr>
            </a:solidFill>
            <a:ln>
              <a:noFill/>
            </a:ln>
            <a:effectLst/>
          </c:spPr>
          <c:invertIfNegative val="0"/>
          <c:dLbls>
            <c:dLbl>
              <c:idx val="0"/>
              <c:layout>
                <c:manualLayout>
                  <c:x val="3.5389618898416125E-3"/>
                  <c:y val="-4.832793631076198E-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184-488B-81B1-94713C3A274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22'!$A$4:$A$5</c:f>
              <c:strCache>
                <c:ptCount val="2"/>
                <c:pt idx="0">
                  <c:v>Metodología 2012</c:v>
                </c:pt>
                <c:pt idx="1">
                  <c:v>Metodología 2022</c:v>
                </c:pt>
              </c:strCache>
            </c:strRef>
          </c:cat>
          <c:val>
            <c:numRef>
              <c:f>'Gráfico 22'!$E$4:$E$5</c:f>
              <c:numCache>
                <c:formatCode>#,##0.00</c:formatCode>
                <c:ptCount val="2"/>
                <c:pt idx="0">
                  <c:v>21.78781971374784</c:v>
                </c:pt>
                <c:pt idx="1">
                  <c:v>23.902871000000001</c:v>
                </c:pt>
              </c:numCache>
            </c:numRef>
          </c:val>
          <c:extLst>
            <c:ext xmlns:c16="http://schemas.microsoft.com/office/drawing/2014/chart" uri="{C3380CC4-5D6E-409C-BE32-E72D297353CC}">
              <c16:uniqueId val="{00000004-D184-488B-81B1-94713C3A2749}"/>
            </c:ext>
          </c:extLst>
        </c:ser>
        <c:ser>
          <c:idx val="4"/>
          <c:order val="4"/>
          <c:tx>
            <c:strRef>
              <c:f>'Gráfico 22'!$F$3</c:f>
              <c:strCache>
                <c:ptCount val="1"/>
                <c:pt idx="0">
                  <c:v>2023</c:v>
                </c:pt>
              </c:strCache>
            </c:strRef>
          </c:tx>
          <c:spPr>
            <a:solidFill>
              <a:schemeClr val="accent5">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22'!$A$4:$A$5</c:f>
              <c:strCache>
                <c:ptCount val="2"/>
                <c:pt idx="0">
                  <c:v>Metodología 2012</c:v>
                </c:pt>
                <c:pt idx="1">
                  <c:v>Metodología 2022</c:v>
                </c:pt>
              </c:strCache>
            </c:strRef>
          </c:cat>
          <c:val>
            <c:numRef>
              <c:f>'Gráfico 22'!$F$4:$F$5</c:f>
              <c:numCache>
                <c:formatCode>#,##0.00</c:formatCode>
                <c:ptCount val="2"/>
                <c:pt idx="0">
                  <c:v>18.388614096433248</c:v>
                </c:pt>
                <c:pt idx="1">
                  <c:v>19.761576999999999</c:v>
                </c:pt>
              </c:numCache>
            </c:numRef>
          </c:val>
          <c:extLst>
            <c:ext xmlns:c16="http://schemas.microsoft.com/office/drawing/2014/chart" uri="{C3380CC4-5D6E-409C-BE32-E72D297353CC}">
              <c16:uniqueId val="{00000005-D184-488B-81B1-94713C3A2749}"/>
            </c:ext>
          </c:extLst>
        </c:ser>
        <c:ser>
          <c:idx val="5"/>
          <c:order val="5"/>
          <c:tx>
            <c:strRef>
              <c:f>'Gráfico 22'!$G$3</c:f>
              <c:strCache>
                <c:ptCount val="1"/>
                <c:pt idx="0">
                  <c:v>Meta 2025</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22'!$A$4:$A$5</c:f>
              <c:strCache>
                <c:ptCount val="2"/>
                <c:pt idx="0">
                  <c:v>Metodología 2012</c:v>
                </c:pt>
                <c:pt idx="1">
                  <c:v>Metodología 2022</c:v>
                </c:pt>
              </c:strCache>
            </c:strRef>
          </c:cat>
          <c:val>
            <c:numRef>
              <c:f>'Gráfico 22'!$G$4:$G$5</c:f>
              <c:numCache>
                <c:formatCode>#,##0.00</c:formatCode>
                <c:ptCount val="2"/>
                <c:pt idx="0">
                  <c:v>18.7</c:v>
                </c:pt>
                <c:pt idx="1">
                  <c:v>23.582884359963099</c:v>
                </c:pt>
              </c:numCache>
            </c:numRef>
          </c:val>
          <c:extLst>
            <c:ext xmlns:c16="http://schemas.microsoft.com/office/drawing/2014/chart" uri="{C3380CC4-5D6E-409C-BE32-E72D297353CC}">
              <c16:uniqueId val="{00000006-D184-488B-81B1-94713C3A2749}"/>
            </c:ext>
          </c:extLst>
        </c:ser>
        <c:dLbls>
          <c:showLegendKey val="0"/>
          <c:showVal val="1"/>
          <c:showCatName val="0"/>
          <c:showSerName val="0"/>
          <c:showPercent val="0"/>
          <c:showBubbleSize val="0"/>
        </c:dLbls>
        <c:gapWidth val="250"/>
        <c:overlap val="-20"/>
        <c:axId val="995762911"/>
        <c:axId val="995755711"/>
      </c:barChart>
      <c:catAx>
        <c:axId val="99576291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95755711"/>
        <c:crosses val="autoZero"/>
        <c:auto val="1"/>
        <c:lblAlgn val="ctr"/>
        <c:lblOffset val="100"/>
        <c:noMultiLvlLbl val="0"/>
      </c:catAx>
      <c:valAx>
        <c:axId val="995755711"/>
        <c:scaling>
          <c:orientation val="minMax"/>
        </c:scaling>
        <c:delete val="0"/>
        <c:axPos val="l"/>
        <c:numFmt formatCode="#,##0.00" sourceLinked="1"/>
        <c:majorTickMark val="none"/>
        <c:minorTickMark val="none"/>
        <c:tickLblPos val="nextTo"/>
        <c:spPr>
          <a:noFill/>
          <a:ln>
            <a:solidFill>
              <a:schemeClr val="bg2">
                <a:lumMod val="9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995762911"/>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'Gráfico 23'!$A$4</c:f>
              <c:strCache>
                <c:ptCount val="1"/>
                <c:pt idx="0">
                  <c:v>Urbano</c:v>
                </c:pt>
              </c:strCache>
            </c:strRef>
          </c:tx>
          <c:spPr>
            <a:solidFill>
              <a:srgbClr val="003C6C"/>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23'!$B$3:$F$3</c:f>
              <c:numCache>
                <c:formatCode>General</c:formatCode>
                <c:ptCount val="5"/>
                <c:pt idx="0">
                  <c:v>2019</c:v>
                </c:pt>
                <c:pt idx="1">
                  <c:v>2020</c:v>
                </c:pt>
                <c:pt idx="2">
                  <c:v>2021</c:v>
                </c:pt>
                <c:pt idx="3">
                  <c:v>2022</c:v>
                </c:pt>
                <c:pt idx="4">
                  <c:v>2023</c:v>
                </c:pt>
              </c:numCache>
            </c:numRef>
          </c:cat>
          <c:val>
            <c:numRef>
              <c:f>'Gráfico 23'!$B$4:$F$4</c:f>
              <c:numCache>
                <c:formatCode>#,##0.00</c:formatCode>
                <c:ptCount val="5"/>
                <c:pt idx="0">
                  <c:v>2.73</c:v>
                </c:pt>
                <c:pt idx="1">
                  <c:v>4.7300000000000004</c:v>
                </c:pt>
                <c:pt idx="2">
                  <c:v>3.96</c:v>
                </c:pt>
                <c:pt idx="3">
                  <c:v>3.58</c:v>
                </c:pt>
                <c:pt idx="4">
                  <c:v>3.06</c:v>
                </c:pt>
              </c:numCache>
            </c:numRef>
          </c:val>
          <c:extLst>
            <c:ext xmlns:c16="http://schemas.microsoft.com/office/drawing/2014/chart" uri="{C3380CC4-5D6E-409C-BE32-E72D297353CC}">
              <c16:uniqueId val="{00000000-1C8B-4471-8519-BCE7682B98D1}"/>
            </c:ext>
          </c:extLst>
        </c:ser>
        <c:ser>
          <c:idx val="1"/>
          <c:order val="1"/>
          <c:tx>
            <c:strRef>
              <c:f>'Gráfico 23'!$A$5</c:f>
              <c:strCache>
                <c:ptCount val="1"/>
                <c:pt idx="0">
                  <c:v>Rural</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23'!$B$3:$F$3</c:f>
              <c:numCache>
                <c:formatCode>General</c:formatCode>
                <c:ptCount val="5"/>
                <c:pt idx="0">
                  <c:v>2019</c:v>
                </c:pt>
                <c:pt idx="1">
                  <c:v>2020</c:v>
                </c:pt>
                <c:pt idx="2">
                  <c:v>2021</c:v>
                </c:pt>
                <c:pt idx="3">
                  <c:v>2022</c:v>
                </c:pt>
                <c:pt idx="4">
                  <c:v>2023</c:v>
                </c:pt>
              </c:numCache>
            </c:numRef>
          </c:cat>
          <c:val>
            <c:numRef>
              <c:f>'Gráfico 23'!$B$5:$F$5</c:f>
              <c:numCache>
                <c:formatCode>#,##0.00</c:formatCode>
                <c:ptCount val="5"/>
                <c:pt idx="0">
                  <c:v>3.49</c:v>
                </c:pt>
                <c:pt idx="1">
                  <c:v>5.84</c:v>
                </c:pt>
                <c:pt idx="2">
                  <c:v>4.93</c:v>
                </c:pt>
                <c:pt idx="3">
                  <c:v>4.71</c:v>
                </c:pt>
                <c:pt idx="4">
                  <c:v>4.1399999999999997</c:v>
                </c:pt>
              </c:numCache>
            </c:numRef>
          </c:val>
          <c:extLst>
            <c:ext xmlns:c16="http://schemas.microsoft.com/office/drawing/2014/chart" uri="{C3380CC4-5D6E-409C-BE32-E72D297353CC}">
              <c16:uniqueId val="{00000001-1C8B-4471-8519-BCE7682B98D1}"/>
            </c:ext>
          </c:extLst>
        </c:ser>
        <c:dLbls>
          <c:dLblPos val="outEnd"/>
          <c:showLegendKey val="0"/>
          <c:showVal val="1"/>
          <c:showCatName val="0"/>
          <c:showSerName val="0"/>
          <c:showPercent val="0"/>
          <c:showBubbleSize val="0"/>
        </c:dLbls>
        <c:gapWidth val="219"/>
        <c:overlap val="-27"/>
        <c:axId val="155670080"/>
        <c:axId val="155671520"/>
      </c:barChart>
      <c:catAx>
        <c:axId val="155670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5671520"/>
        <c:crosses val="autoZero"/>
        <c:auto val="1"/>
        <c:lblAlgn val="ctr"/>
        <c:lblOffset val="100"/>
        <c:noMultiLvlLbl val="0"/>
      </c:catAx>
      <c:valAx>
        <c:axId val="155671520"/>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567008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'Gráfico 24'!$A$4</c:f>
              <c:strCache>
                <c:ptCount val="1"/>
                <c:pt idx="0">
                  <c:v>Urbano</c:v>
                </c:pt>
              </c:strCache>
            </c:strRef>
          </c:tx>
          <c:spPr>
            <a:solidFill>
              <a:srgbClr val="003C6C"/>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24'!$B$3:$F$3</c:f>
              <c:numCache>
                <c:formatCode>General</c:formatCode>
                <c:ptCount val="5"/>
                <c:pt idx="0">
                  <c:v>2019</c:v>
                </c:pt>
                <c:pt idx="1">
                  <c:v>2020</c:v>
                </c:pt>
                <c:pt idx="2">
                  <c:v>2021</c:v>
                </c:pt>
                <c:pt idx="3">
                  <c:v>2022</c:v>
                </c:pt>
                <c:pt idx="4">
                  <c:v>2023</c:v>
                </c:pt>
              </c:numCache>
            </c:numRef>
          </c:cat>
          <c:val>
            <c:numRef>
              <c:f>'Gráfico 24'!$B$4:$F$4</c:f>
              <c:numCache>
                <c:formatCode>#,##0.00</c:formatCode>
                <c:ptCount val="5"/>
                <c:pt idx="0">
                  <c:v>21.75</c:v>
                </c:pt>
                <c:pt idx="1">
                  <c:v>25.06</c:v>
                </c:pt>
                <c:pt idx="2">
                  <c:v>26.14</c:v>
                </c:pt>
                <c:pt idx="3">
                  <c:v>23.43</c:v>
                </c:pt>
                <c:pt idx="4">
                  <c:v>19.630000000000003</c:v>
                </c:pt>
              </c:numCache>
            </c:numRef>
          </c:val>
          <c:extLst>
            <c:ext xmlns:c16="http://schemas.microsoft.com/office/drawing/2014/chart" uri="{C3380CC4-5D6E-409C-BE32-E72D297353CC}">
              <c16:uniqueId val="{00000000-D9CB-40A4-B97F-C7A1AEA5F42E}"/>
            </c:ext>
          </c:extLst>
        </c:ser>
        <c:ser>
          <c:idx val="1"/>
          <c:order val="1"/>
          <c:tx>
            <c:strRef>
              <c:f>'Gráfico 24'!$A$5</c:f>
              <c:strCache>
                <c:ptCount val="1"/>
                <c:pt idx="0">
                  <c:v>Rural</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24'!$B$3:$F$3</c:f>
              <c:numCache>
                <c:formatCode>General</c:formatCode>
                <c:ptCount val="5"/>
                <c:pt idx="0">
                  <c:v>2019</c:v>
                </c:pt>
                <c:pt idx="1">
                  <c:v>2020</c:v>
                </c:pt>
                <c:pt idx="2">
                  <c:v>2021</c:v>
                </c:pt>
                <c:pt idx="3">
                  <c:v>2022</c:v>
                </c:pt>
                <c:pt idx="4">
                  <c:v>2023</c:v>
                </c:pt>
              </c:numCache>
            </c:numRef>
          </c:cat>
          <c:val>
            <c:numRef>
              <c:f>'Gráfico 24'!$B$5:$F$5</c:f>
              <c:numCache>
                <c:formatCode>#,##0.00</c:formatCode>
                <c:ptCount val="5"/>
                <c:pt idx="0">
                  <c:v>28.14</c:v>
                </c:pt>
                <c:pt idx="1">
                  <c:v>27.49</c:v>
                </c:pt>
                <c:pt idx="2">
                  <c:v>28.549999999999997</c:v>
                </c:pt>
                <c:pt idx="3">
                  <c:v>26.15</c:v>
                </c:pt>
                <c:pt idx="4">
                  <c:v>20.47</c:v>
                </c:pt>
              </c:numCache>
            </c:numRef>
          </c:val>
          <c:extLst>
            <c:ext xmlns:c16="http://schemas.microsoft.com/office/drawing/2014/chart" uri="{C3380CC4-5D6E-409C-BE32-E72D297353CC}">
              <c16:uniqueId val="{00000001-D9CB-40A4-B97F-C7A1AEA5F42E}"/>
            </c:ext>
          </c:extLst>
        </c:ser>
        <c:dLbls>
          <c:dLblPos val="outEnd"/>
          <c:showLegendKey val="0"/>
          <c:showVal val="1"/>
          <c:showCatName val="0"/>
          <c:showSerName val="0"/>
          <c:showPercent val="0"/>
          <c:showBubbleSize val="0"/>
        </c:dLbls>
        <c:gapWidth val="156"/>
        <c:overlap val="-27"/>
        <c:axId val="155670080"/>
        <c:axId val="155671520"/>
      </c:barChart>
      <c:catAx>
        <c:axId val="15567008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5671520"/>
        <c:crosses val="autoZero"/>
        <c:auto val="1"/>
        <c:lblAlgn val="ctr"/>
        <c:lblOffset val="100"/>
        <c:noMultiLvlLbl val="0"/>
      </c:catAx>
      <c:valAx>
        <c:axId val="155671520"/>
        <c:scaling>
          <c:orientation val="minMax"/>
        </c:scaling>
        <c:delete val="0"/>
        <c:axPos val="l"/>
        <c:numFmt formatCode="#,##0.00" sourceLinked="1"/>
        <c:majorTickMark val="out"/>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567008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415082548583795E-2"/>
          <c:y val="0.13499253698494193"/>
          <c:w val="0.88407955173932551"/>
          <c:h val="0.7667617717557893"/>
        </c:manualLayout>
      </c:layout>
      <c:barChart>
        <c:barDir val="col"/>
        <c:grouping val="clustered"/>
        <c:varyColors val="0"/>
        <c:ser>
          <c:idx val="0"/>
          <c:order val="0"/>
          <c:tx>
            <c:strRef>
              <c:f>'Gráfico 25'!$A$4</c:f>
              <c:strCache>
                <c:ptCount val="1"/>
                <c:pt idx="0">
                  <c:v>Urbano</c:v>
                </c:pt>
              </c:strCache>
            </c:strRef>
          </c:tx>
          <c:spPr>
            <a:solidFill>
              <a:srgbClr val="003C6C"/>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25'!$B$3:$G$3</c:f>
              <c:numCache>
                <c:formatCode>General</c:formatCode>
                <c:ptCount val="6"/>
                <c:pt idx="0">
                  <c:v>2015</c:v>
                </c:pt>
                <c:pt idx="1">
                  <c:v>2019</c:v>
                </c:pt>
                <c:pt idx="2">
                  <c:v>2020</c:v>
                </c:pt>
                <c:pt idx="3">
                  <c:v>2021</c:v>
                </c:pt>
                <c:pt idx="4">
                  <c:v>2022</c:v>
                </c:pt>
                <c:pt idx="5">
                  <c:v>2023</c:v>
                </c:pt>
              </c:numCache>
            </c:numRef>
          </c:cat>
          <c:val>
            <c:numRef>
              <c:f>'Gráfico 25'!$B$4:$G$4</c:f>
              <c:numCache>
                <c:formatCode>#,##0.00</c:formatCode>
                <c:ptCount val="6"/>
                <c:pt idx="0">
                  <c:v>34.125839218164721</c:v>
                </c:pt>
                <c:pt idx="1">
                  <c:v>49.609938999999997</c:v>
                </c:pt>
                <c:pt idx="2">
                  <c:v>20.928889305631763</c:v>
                </c:pt>
                <c:pt idx="3">
                  <c:v>43.547591194217887</c:v>
                </c:pt>
                <c:pt idx="4">
                  <c:v>49.014137134812856</c:v>
                </c:pt>
                <c:pt idx="5">
                  <c:v>50.085641288660064</c:v>
                </c:pt>
              </c:numCache>
            </c:numRef>
          </c:val>
          <c:extLst>
            <c:ext xmlns:c16="http://schemas.microsoft.com/office/drawing/2014/chart" uri="{C3380CC4-5D6E-409C-BE32-E72D297353CC}">
              <c16:uniqueId val="{00000000-3946-41F6-ACBB-6701C882A00A}"/>
            </c:ext>
          </c:extLst>
        </c:ser>
        <c:ser>
          <c:idx val="1"/>
          <c:order val="1"/>
          <c:tx>
            <c:strRef>
              <c:f>'Gráfico 25'!$A$5</c:f>
              <c:strCache>
                <c:ptCount val="1"/>
                <c:pt idx="0">
                  <c:v>Rural</c:v>
                </c:pt>
              </c:strCache>
            </c:strRef>
          </c:tx>
          <c:spPr>
            <a:solidFill>
              <a:schemeClr val="accent1">
                <a:lumMod val="60000"/>
                <a:lumOff val="40000"/>
              </a:schemeClr>
            </a:solidFill>
            <a:ln>
              <a:noFill/>
            </a:ln>
            <a:effectLst/>
          </c:spPr>
          <c:invertIfNegative val="0"/>
          <c:dLbls>
            <c:dLbl>
              <c:idx val="1"/>
              <c:layout>
                <c:manualLayout>
                  <c:x val="1.0001951168032977E-2"/>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946-41F6-ACBB-6701C882A00A}"/>
                </c:ext>
              </c:extLst>
            </c:dLbl>
            <c:dLbl>
              <c:idx val="2"/>
              <c:layout>
                <c:manualLayout>
                  <c:x val="1.5002926752049464E-2"/>
                  <c:y val="-7.764158175031701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946-41F6-ACBB-6701C882A00A}"/>
                </c:ext>
              </c:extLst>
            </c:dLbl>
            <c:dLbl>
              <c:idx val="3"/>
              <c:layout>
                <c:manualLayout>
                  <c:x val="7.5014633760247321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946-41F6-ACBB-6701C882A00A}"/>
                </c:ext>
              </c:extLst>
            </c:dLbl>
            <c:dLbl>
              <c:idx val="4"/>
              <c:layout>
                <c:manualLayout>
                  <c:x val="7.5014633760247321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946-41F6-ACBB-6701C882A00A}"/>
                </c:ext>
              </c:extLst>
            </c:dLbl>
            <c:dLbl>
              <c:idx val="5"/>
              <c:layout>
                <c:manualLayout>
                  <c:x val="7.5014633760247321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946-41F6-ACBB-6701C882A00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25'!$B$3:$G$3</c:f>
              <c:numCache>
                <c:formatCode>General</c:formatCode>
                <c:ptCount val="6"/>
                <c:pt idx="0">
                  <c:v>2015</c:v>
                </c:pt>
                <c:pt idx="1">
                  <c:v>2019</c:v>
                </c:pt>
                <c:pt idx="2">
                  <c:v>2020</c:v>
                </c:pt>
                <c:pt idx="3">
                  <c:v>2021</c:v>
                </c:pt>
                <c:pt idx="4">
                  <c:v>2022</c:v>
                </c:pt>
                <c:pt idx="5">
                  <c:v>2023</c:v>
                </c:pt>
              </c:numCache>
            </c:numRef>
          </c:cat>
          <c:val>
            <c:numRef>
              <c:f>'Gráfico 25'!$B$5:$G$5</c:f>
              <c:numCache>
                <c:formatCode>#,##0.00</c:formatCode>
                <c:ptCount val="6"/>
                <c:pt idx="0">
                  <c:v>26.27625727611262</c:v>
                </c:pt>
                <c:pt idx="1">
                  <c:v>37.755701000000002</c:v>
                </c:pt>
                <c:pt idx="2">
                  <c:v>18.717722563464747</c:v>
                </c:pt>
                <c:pt idx="3">
                  <c:v>31.696473145699997</c:v>
                </c:pt>
                <c:pt idx="4">
                  <c:v>41.672914174801157</c:v>
                </c:pt>
                <c:pt idx="5">
                  <c:v>44.644978868767872</c:v>
                </c:pt>
              </c:numCache>
            </c:numRef>
          </c:val>
          <c:extLst>
            <c:ext xmlns:c16="http://schemas.microsoft.com/office/drawing/2014/chart" uri="{C3380CC4-5D6E-409C-BE32-E72D297353CC}">
              <c16:uniqueId val="{00000006-3946-41F6-ACBB-6701C882A00A}"/>
            </c:ext>
          </c:extLst>
        </c:ser>
        <c:dLbls>
          <c:dLblPos val="outEnd"/>
          <c:showLegendKey val="0"/>
          <c:showVal val="1"/>
          <c:showCatName val="0"/>
          <c:showSerName val="0"/>
          <c:showPercent val="0"/>
          <c:showBubbleSize val="0"/>
        </c:dLbls>
        <c:gapWidth val="219"/>
        <c:overlap val="-27"/>
        <c:axId val="1516286031"/>
        <c:axId val="1516293711"/>
      </c:barChart>
      <c:catAx>
        <c:axId val="15162860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16293711"/>
        <c:crosses val="autoZero"/>
        <c:auto val="1"/>
        <c:lblAlgn val="ctr"/>
        <c:lblOffset val="100"/>
        <c:noMultiLvlLbl val="0"/>
      </c:catAx>
      <c:valAx>
        <c:axId val="1516293711"/>
        <c:scaling>
          <c:orientation val="minMax"/>
        </c:scaling>
        <c:delete val="0"/>
        <c:axPos val="l"/>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16286031"/>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8415082548583795E-2"/>
          <c:y val="0.13499253698494193"/>
          <c:w val="0.88407955173932551"/>
          <c:h val="0.7667617717557893"/>
        </c:manualLayout>
      </c:layout>
      <c:barChart>
        <c:barDir val="col"/>
        <c:grouping val="clustered"/>
        <c:varyColors val="0"/>
        <c:ser>
          <c:idx val="0"/>
          <c:order val="0"/>
          <c:tx>
            <c:strRef>
              <c:f>'Gráfico 26'!$A$4</c:f>
              <c:strCache>
                <c:ptCount val="1"/>
                <c:pt idx="0">
                  <c:v>Urbano</c:v>
                </c:pt>
              </c:strCache>
            </c:strRef>
          </c:tx>
          <c:spPr>
            <a:solidFill>
              <a:srgbClr val="003C6C"/>
            </a:solidFill>
            <a:ln>
              <a:noFill/>
            </a:ln>
            <a:effectLst/>
          </c:spPr>
          <c:invertIfNegative val="0"/>
          <c:dLbls>
            <c:dLbl>
              <c:idx val="0"/>
              <c:layout>
                <c:manualLayout>
                  <c:x val="-4.8048048048048046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903-4163-8978-BA5F05FB2D3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26'!$B$3:$G$3</c:f>
              <c:numCache>
                <c:formatCode>General</c:formatCode>
                <c:ptCount val="6"/>
                <c:pt idx="0">
                  <c:v>2015</c:v>
                </c:pt>
                <c:pt idx="1">
                  <c:v>2019</c:v>
                </c:pt>
                <c:pt idx="2">
                  <c:v>2020</c:v>
                </c:pt>
                <c:pt idx="3">
                  <c:v>2021</c:v>
                </c:pt>
                <c:pt idx="4">
                  <c:v>2022</c:v>
                </c:pt>
                <c:pt idx="5">
                  <c:v>2023</c:v>
                </c:pt>
              </c:numCache>
            </c:numRef>
          </c:cat>
          <c:val>
            <c:numRef>
              <c:f>'Gráfico 26'!$B$4:$G$4</c:f>
              <c:numCache>
                <c:formatCode>#,##0.00</c:formatCode>
                <c:ptCount val="6"/>
                <c:pt idx="0">
                  <c:v>94.816928814658326</c:v>
                </c:pt>
                <c:pt idx="1">
                  <c:v>93.392945942309524</c:v>
                </c:pt>
                <c:pt idx="2">
                  <c:v>86.830961742709007</c:v>
                </c:pt>
                <c:pt idx="3">
                  <c:v>91.413467564440936</c:v>
                </c:pt>
                <c:pt idx="4">
                  <c:v>92.917606267493468</c:v>
                </c:pt>
                <c:pt idx="5">
                  <c:v>93.319396198308283</c:v>
                </c:pt>
              </c:numCache>
            </c:numRef>
          </c:val>
          <c:extLst>
            <c:ext xmlns:c16="http://schemas.microsoft.com/office/drawing/2014/chart" uri="{C3380CC4-5D6E-409C-BE32-E72D297353CC}">
              <c16:uniqueId val="{00000001-1903-4163-8978-BA5F05FB2D3C}"/>
            </c:ext>
          </c:extLst>
        </c:ser>
        <c:ser>
          <c:idx val="1"/>
          <c:order val="1"/>
          <c:tx>
            <c:strRef>
              <c:f>'Gráfico 26'!$A$5</c:f>
              <c:strCache>
                <c:ptCount val="1"/>
                <c:pt idx="0">
                  <c:v>Rural</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26'!$B$3:$G$3</c:f>
              <c:numCache>
                <c:formatCode>General</c:formatCode>
                <c:ptCount val="6"/>
                <c:pt idx="0">
                  <c:v>2015</c:v>
                </c:pt>
                <c:pt idx="1">
                  <c:v>2019</c:v>
                </c:pt>
                <c:pt idx="2">
                  <c:v>2020</c:v>
                </c:pt>
                <c:pt idx="3">
                  <c:v>2021</c:v>
                </c:pt>
                <c:pt idx="4">
                  <c:v>2022</c:v>
                </c:pt>
                <c:pt idx="5">
                  <c:v>2023</c:v>
                </c:pt>
              </c:numCache>
            </c:numRef>
          </c:cat>
          <c:val>
            <c:numRef>
              <c:f>'Gráfico 26'!$B$5:$G$5</c:f>
              <c:numCache>
                <c:formatCode>#,##0.00</c:formatCode>
                <c:ptCount val="6"/>
                <c:pt idx="0">
                  <c:v>95.357266022920257</c:v>
                </c:pt>
                <c:pt idx="1">
                  <c:v>94.804705101032084</c:v>
                </c:pt>
                <c:pt idx="2">
                  <c:v>83.886512013829289</c:v>
                </c:pt>
                <c:pt idx="3">
                  <c:v>93.589990420907981</c:v>
                </c:pt>
                <c:pt idx="4">
                  <c:v>94.639541276811059</c:v>
                </c:pt>
                <c:pt idx="5">
                  <c:v>94.705402235715226</c:v>
                </c:pt>
              </c:numCache>
            </c:numRef>
          </c:val>
          <c:extLst>
            <c:ext xmlns:c16="http://schemas.microsoft.com/office/drawing/2014/chart" uri="{C3380CC4-5D6E-409C-BE32-E72D297353CC}">
              <c16:uniqueId val="{00000002-1903-4163-8978-BA5F05FB2D3C}"/>
            </c:ext>
          </c:extLst>
        </c:ser>
        <c:dLbls>
          <c:dLblPos val="outEnd"/>
          <c:showLegendKey val="0"/>
          <c:showVal val="1"/>
          <c:showCatName val="0"/>
          <c:showSerName val="0"/>
          <c:showPercent val="0"/>
          <c:showBubbleSize val="0"/>
        </c:dLbls>
        <c:gapWidth val="219"/>
        <c:overlap val="-27"/>
        <c:axId val="1516286031"/>
        <c:axId val="1516293711"/>
      </c:barChart>
      <c:catAx>
        <c:axId val="15162860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16293711"/>
        <c:crosses val="autoZero"/>
        <c:auto val="1"/>
        <c:lblAlgn val="ctr"/>
        <c:lblOffset val="100"/>
        <c:noMultiLvlLbl val="0"/>
      </c:catAx>
      <c:valAx>
        <c:axId val="1516293711"/>
        <c:scaling>
          <c:orientation val="minMax"/>
          <c:max val="100"/>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16286031"/>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0817431604833174E-2"/>
          <c:y val="0.13499253267901606"/>
          <c:w val="0.88407955173932551"/>
          <c:h val="0.7667617717557893"/>
        </c:manualLayout>
      </c:layout>
      <c:barChart>
        <c:barDir val="col"/>
        <c:grouping val="clustered"/>
        <c:varyColors val="0"/>
        <c:ser>
          <c:idx val="0"/>
          <c:order val="0"/>
          <c:tx>
            <c:strRef>
              <c:f>'Gráfico 27'!$A$4</c:f>
              <c:strCache>
                <c:ptCount val="1"/>
                <c:pt idx="0">
                  <c:v>Urbano</c:v>
                </c:pt>
              </c:strCache>
            </c:strRef>
          </c:tx>
          <c:spPr>
            <a:solidFill>
              <a:srgbClr val="003C6C"/>
            </a:solidFill>
            <a:ln>
              <a:noFill/>
            </a:ln>
            <a:effectLst/>
          </c:spPr>
          <c:invertIfNegative val="0"/>
          <c:dLbls>
            <c:dLbl>
              <c:idx val="5"/>
              <c:layout>
                <c:manualLayout>
                  <c:x val="-8.9841761775725955E-3"/>
                  <c:y val="-3.819400322405998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88A7-41AD-AA17-D786FE7D467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27'!$B$3:$G$3</c:f>
              <c:numCache>
                <c:formatCode>General</c:formatCode>
                <c:ptCount val="6"/>
                <c:pt idx="0">
                  <c:v>2015</c:v>
                </c:pt>
                <c:pt idx="1">
                  <c:v>2019</c:v>
                </c:pt>
                <c:pt idx="2">
                  <c:v>2020</c:v>
                </c:pt>
                <c:pt idx="3">
                  <c:v>2021</c:v>
                </c:pt>
                <c:pt idx="4">
                  <c:v>2022</c:v>
                </c:pt>
                <c:pt idx="5">
                  <c:v>2023</c:v>
                </c:pt>
              </c:numCache>
            </c:numRef>
          </c:cat>
          <c:val>
            <c:numRef>
              <c:f>'Gráfico 27'!$B$4:$G$4</c:f>
              <c:numCache>
                <c:formatCode>#,##0.00</c:formatCode>
                <c:ptCount val="6"/>
                <c:pt idx="0">
                  <c:v>61.624216892661153</c:v>
                </c:pt>
                <c:pt idx="1">
                  <c:v>82.849272548281903</c:v>
                </c:pt>
                <c:pt idx="2">
                  <c:v>78.31180892125542</c:v>
                </c:pt>
                <c:pt idx="3">
                  <c:v>82.171904768305197</c:v>
                </c:pt>
                <c:pt idx="4">
                  <c:v>81.621045944209683</c:v>
                </c:pt>
                <c:pt idx="5">
                  <c:v>83.388026102993393</c:v>
                </c:pt>
              </c:numCache>
            </c:numRef>
          </c:val>
          <c:extLst>
            <c:ext xmlns:c16="http://schemas.microsoft.com/office/drawing/2014/chart" uri="{C3380CC4-5D6E-409C-BE32-E72D297353CC}">
              <c16:uniqueId val="{00000000-88A7-41AD-AA17-D786FE7D4673}"/>
            </c:ext>
          </c:extLst>
        </c:ser>
        <c:ser>
          <c:idx val="1"/>
          <c:order val="1"/>
          <c:tx>
            <c:strRef>
              <c:f>'Gráfico 27'!$A$5</c:f>
              <c:strCache>
                <c:ptCount val="1"/>
                <c:pt idx="0">
                  <c:v>Rural</c:v>
                </c:pt>
              </c:strCache>
            </c:strRef>
          </c:tx>
          <c:spPr>
            <a:solidFill>
              <a:schemeClr val="accent1">
                <a:lumMod val="60000"/>
                <a:lumOff val="40000"/>
              </a:schemeClr>
            </a:solidFill>
            <a:ln>
              <a:noFill/>
            </a:ln>
            <a:effectLst/>
          </c:spPr>
          <c:invertIfNegative val="0"/>
          <c:dLbls>
            <c:dLbl>
              <c:idx val="5"/>
              <c:layout>
                <c:manualLayout>
                  <c:x val="4.4920880887862977E-3"/>
                  <c:y val="-3.819400322405998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88A7-41AD-AA17-D786FE7D467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27'!$B$3:$G$3</c:f>
              <c:numCache>
                <c:formatCode>General</c:formatCode>
                <c:ptCount val="6"/>
                <c:pt idx="0">
                  <c:v>2015</c:v>
                </c:pt>
                <c:pt idx="1">
                  <c:v>2019</c:v>
                </c:pt>
                <c:pt idx="2">
                  <c:v>2020</c:v>
                </c:pt>
                <c:pt idx="3">
                  <c:v>2021</c:v>
                </c:pt>
                <c:pt idx="4">
                  <c:v>2022</c:v>
                </c:pt>
                <c:pt idx="5">
                  <c:v>2023</c:v>
                </c:pt>
              </c:numCache>
            </c:numRef>
          </c:cat>
          <c:val>
            <c:numRef>
              <c:f>'Gráfico 27'!$B$5:$G$5</c:f>
              <c:numCache>
                <c:formatCode>#,##0.00</c:formatCode>
                <c:ptCount val="6"/>
                <c:pt idx="0">
                  <c:v>52.914178192913269</c:v>
                </c:pt>
                <c:pt idx="1">
                  <c:v>79.635242740910357</c:v>
                </c:pt>
                <c:pt idx="2">
                  <c:v>73.673600684850484</c:v>
                </c:pt>
                <c:pt idx="3">
                  <c:v>82.82943665514027</c:v>
                </c:pt>
                <c:pt idx="4">
                  <c:v>80.660794840857307</c:v>
                </c:pt>
                <c:pt idx="5">
                  <c:v>82.343321950821704</c:v>
                </c:pt>
              </c:numCache>
            </c:numRef>
          </c:val>
          <c:extLst>
            <c:ext xmlns:c16="http://schemas.microsoft.com/office/drawing/2014/chart" uri="{C3380CC4-5D6E-409C-BE32-E72D297353CC}">
              <c16:uniqueId val="{00000001-88A7-41AD-AA17-D786FE7D4673}"/>
            </c:ext>
          </c:extLst>
        </c:ser>
        <c:dLbls>
          <c:dLblPos val="outEnd"/>
          <c:showLegendKey val="0"/>
          <c:showVal val="1"/>
          <c:showCatName val="0"/>
          <c:showSerName val="0"/>
          <c:showPercent val="0"/>
          <c:showBubbleSize val="0"/>
        </c:dLbls>
        <c:gapWidth val="219"/>
        <c:overlap val="-27"/>
        <c:axId val="1516286031"/>
        <c:axId val="1516293711"/>
      </c:barChart>
      <c:catAx>
        <c:axId val="15162860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16293711"/>
        <c:crosses val="autoZero"/>
        <c:auto val="1"/>
        <c:lblAlgn val="ctr"/>
        <c:lblOffset val="100"/>
        <c:noMultiLvlLbl val="0"/>
      </c:catAx>
      <c:valAx>
        <c:axId val="1516293711"/>
        <c:scaling>
          <c:orientation val="minMax"/>
          <c:max val="100"/>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516286031"/>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'Gráfico 28'!$C$3</c:f>
              <c:strCache>
                <c:ptCount val="1"/>
                <c:pt idx="0">
                  <c:v>Urbano</c:v>
                </c:pt>
              </c:strCache>
            </c:strRef>
          </c:tx>
          <c:spPr>
            <a:solidFill>
              <a:schemeClr val="accent1">
                <a:lumMod val="40000"/>
                <a:lumOff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28'!$A$4:$B$15</c:f>
              <c:multiLvlStrCache>
                <c:ptCount val="12"/>
                <c:lvl>
                  <c:pt idx="0">
                    <c:v>2015</c:v>
                  </c:pt>
                  <c:pt idx="1">
                    <c:v>2019</c:v>
                  </c:pt>
                  <c:pt idx="2">
                    <c:v>2020</c:v>
                  </c:pt>
                  <c:pt idx="3">
                    <c:v>2021</c:v>
                  </c:pt>
                  <c:pt idx="4">
                    <c:v>2022</c:v>
                  </c:pt>
                  <c:pt idx="5">
                    <c:v>2023</c:v>
                  </c:pt>
                  <c:pt idx="6">
                    <c:v>2015</c:v>
                  </c:pt>
                  <c:pt idx="7">
                    <c:v>2019</c:v>
                  </c:pt>
                  <c:pt idx="8">
                    <c:v>2020</c:v>
                  </c:pt>
                  <c:pt idx="9">
                    <c:v>2021</c:v>
                  </c:pt>
                  <c:pt idx="10">
                    <c:v>2022</c:v>
                  </c:pt>
                  <c:pt idx="11">
                    <c:v>2023</c:v>
                  </c:pt>
                </c:lvl>
                <c:lvl>
                  <c:pt idx="0">
                    <c:v>Tasa de analfabetismo (población de 15 años y más) (%)  </c:v>
                  </c:pt>
                  <c:pt idx="6">
                    <c:v>Número medio de años de escolaridad (población de 25 a 39 años)</c:v>
                  </c:pt>
                </c:lvl>
              </c:multiLvlStrCache>
            </c:multiLvlStrRef>
          </c:cat>
          <c:val>
            <c:numRef>
              <c:f>'Gráfico 28'!$C$4:$C$15</c:f>
              <c:numCache>
                <c:formatCode>0.00</c:formatCode>
                <c:ptCount val="12"/>
                <c:pt idx="0">
                  <c:v>5.2020293606397141</c:v>
                </c:pt>
                <c:pt idx="1">
                  <c:v>4.9306640000000002</c:v>
                </c:pt>
                <c:pt idx="2">
                  <c:v>5.1409333121021596</c:v>
                </c:pt>
                <c:pt idx="3">
                  <c:v>5.19</c:v>
                </c:pt>
                <c:pt idx="4">
                  <c:v>5.2404985424567991</c:v>
                </c:pt>
                <c:pt idx="5">
                  <c:v>4.6697431209539975</c:v>
                </c:pt>
                <c:pt idx="6">
                  <c:v>11.001494869997888</c:v>
                </c:pt>
                <c:pt idx="7">
                  <c:v>11.260626755697336</c:v>
                </c:pt>
                <c:pt idx="8">
                  <c:v>11.192325800624372</c:v>
                </c:pt>
                <c:pt idx="9">
                  <c:v>11.24</c:v>
                </c:pt>
                <c:pt idx="10">
                  <c:v>11.26</c:v>
                </c:pt>
                <c:pt idx="11">
                  <c:v>11.38359</c:v>
                </c:pt>
              </c:numCache>
            </c:numRef>
          </c:val>
          <c:extLst>
            <c:ext xmlns:c16="http://schemas.microsoft.com/office/drawing/2014/chart" uri="{C3380CC4-5D6E-409C-BE32-E72D297353CC}">
              <c16:uniqueId val="{00000000-010E-4D02-BA24-E0281570FC1D}"/>
            </c:ext>
          </c:extLst>
        </c:ser>
        <c:ser>
          <c:idx val="1"/>
          <c:order val="1"/>
          <c:tx>
            <c:strRef>
              <c:f>'Gráfico 28'!$D$3</c:f>
              <c:strCache>
                <c:ptCount val="1"/>
                <c:pt idx="0">
                  <c:v>Rural</c:v>
                </c:pt>
              </c:strCache>
            </c:strRef>
          </c:tx>
          <c:spPr>
            <a:solidFill>
              <a:schemeClr val="accent1">
                <a:lumMod val="5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28'!$A$4:$B$15</c:f>
              <c:multiLvlStrCache>
                <c:ptCount val="12"/>
                <c:lvl>
                  <c:pt idx="0">
                    <c:v>2015</c:v>
                  </c:pt>
                  <c:pt idx="1">
                    <c:v>2019</c:v>
                  </c:pt>
                  <c:pt idx="2">
                    <c:v>2020</c:v>
                  </c:pt>
                  <c:pt idx="3">
                    <c:v>2021</c:v>
                  </c:pt>
                  <c:pt idx="4">
                    <c:v>2022</c:v>
                  </c:pt>
                  <c:pt idx="5">
                    <c:v>2023</c:v>
                  </c:pt>
                  <c:pt idx="6">
                    <c:v>2015</c:v>
                  </c:pt>
                  <c:pt idx="7">
                    <c:v>2019</c:v>
                  </c:pt>
                  <c:pt idx="8">
                    <c:v>2020</c:v>
                  </c:pt>
                  <c:pt idx="9">
                    <c:v>2021</c:v>
                  </c:pt>
                  <c:pt idx="10">
                    <c:v>2022</c:v>
                  </c:pt>
                  <c:pt idx="11">
                    <c:v>2023</c:v>
                  </c:pt>
                </c:lvl>
                <c:lvl>
                  <c:pt idx="0">
                    <c:v>Tasa de analfabetismo (población de 15 años y más) (%)  </c:v>
                  </c:pt>
                  <c:pt idx="6">
                    <c:v>Número medio de años de escolaridad (población de 25 a 39 años)</c:v>
                  </c:pt>
                </c:lvl>
              </c:multiLvlStrCache>
            </c:multiLvlStrRef>
          </c:cat>
          <c:val>
            <c:numRef>
              <c:f>'Gráfico 28'!$D$4:$D$15</c:f>
              <c:numCache>
                <c:formatCode>0.00</c:formatCode>
                <c:ptCount val="12"/>
                <c:pt idx="0">
                  <c:v>13.655207060351426</c:v>
                </c:pt>
                <c:pt idx="1">
                  <c:v>12.640408000000001</c:v>
                </c:pt>
                <c:pt idx="2">
                  <c:v>11.762584784957014</c:v>
                </c:pt>
                <c:pt idx="3">
                  <c:v>11.59</c:v>
                </c:pt>
                <c:pt idx="4">
                  <c:v>11.60983886940765</c:v>
                </c:pt>
                <c:pt idx="5">
                  <c:v>10.960392145166557</c:v>
                </c:pt>
                <c:pt idx="6">
                  <c:v>8.1740998951932848</c:v>
                </c:pt>
                <c:pt idx="7">
                  <c:v>9.0166934988454805</c:v>
                </c:pt>
                <c:pt idx="8">
                  <c:v>9.3589915033805013</c:v>
                </c:pt>
                <c:pt idx="9">
                  <c:v>9.75</c:v>
                </c:pt>
                <c:pt idx="10">
                  <c:v>9.8800000000000008</c:v>
                </c:pt>
                <c:pt idx="11">
                  <c:v>9.8500630000000005</c:v>
                </c:pt>
              </c:numCache>
            </c:numRef>
          </c:val>
          <c:extLst>
            <c:ext xmlns:c16="http://schemas.microsoft.com/office/drawing/2014/chart" uri="{C3380CC4-5D6E-409C-BE32-E72D297353CC}">
              <c16:uniqueId val="{00000001-010E-4D02-BA24-E0281570FC1D}"/>
            </c:ext>
          </c:extLst>
        </c:ser>
        <c:dLbls>
          <c:dLblPos val="outEnd"/>
          <c:showLegendKey val="0"/>
          <c:showVal val="1"/>
          <c:showCatName val="0"/>
          <c:showSerName val="0"/>
          <c:showPercent val="0"/>
          <c:showBubbleSize val="0"/>
        </c:dLbls>
        <c:gapWidth val="219"/>
        <c:overlap val="-27"/>
        <c:axId val="781355424"/>
        <c:axId val="781343904"/>
      </c:barChart>
      <c:catAx>
        <c:axId val="7813554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781343904"/>
        <c:crosses val="autoZero"/>
        <c:auto val="1"/>
        <c:lblAlgn val="ctr"/>
        <c:lblOffset val="100"/>
        <c:noMultiLvlLbl val="0"/>
      </c:catAx>
      <c:valAx>
        <c:axId val="781343904"/>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7813554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599437653251887"/>
          <c:y val="0.27320543220521665"/>
          <c:w val="0.86085858079794408"/>
          <c:h val="0.62268154173984647"/>
        </c:manualLayout>
      </c:layout>
      <c:barChart>
        <c:barDir val="col"/>
        <c:grouping val="clustered"/>
        <c:varyColors val="0"/>
        <c:ser>
          <c:idx val="0"/>
          <c:order val="0"/>
          <c:tx>
            <c:strRef>
              <c:f>'Gráfico 29'!$A$3</c:f>
              <c:strCache>
                <c:ptCount val="1"/>
                <c:pt idx="0">
                  <c:v>Municipal</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29'!$B$2:$E$2</c:f>
              <c:strCache>
                <c:ptCount val="4"/>
                <c:pt idx="0">
                  <c:v>Eje 1</c:v>
                </c:pt>
                <c:pt idx="1">
                  <c:v>Eje 2</c:v>
                </c:pt>
                <c:pt idx="2">
                  <c:v>Eje 3</c:v>
                </c:pt>
                <c:pt idx="3">
                  <c:v>Eje 4</c:v>
                </c:pt>
              </c:strCache>
            </c:strRef>
          </c:cat>
          <c:val>
            <c:numRef>
              <c:f>'Gráfico 29'!$B$3:$E$3</c:f>
              <c:numCache>
                <c:formatCode>_(* #,##0.00_);_(* \(#,##0.00\);_(* "-"??_);_(@_)</c:formatCode>
                <c:ptCount val="4"/>
                <c:pt idx="0">
                  <c:v>2734.6483944899987</c:v>
                </c:pt>
                <c:pt idx="1">
                  <c:v>26992.53694426002</c:v>
                </c:pt>
                <c:pt idx="2">
                  <c:v>25370.710911799986</c:v>
                </c:pt>
                <c:pt idx="3">
                  <c:v>460.06093332</c:v>
                </c:pt>
              </c:numCache>
            </c:numRef>
          </c:val>
          <c:extLst>
            <c:ext xmlns:c16="http://schemas.microsoft.com/office/drawing/2014/chart" uri="{C3380CC4-5D6E-409C-BE32-E72D297353CC}">
              <c16:uniqueId val="{00000000-5596-4E21-9F7D-CF8E13EB09B7}"/>
            </c:ext>
          </c:extLst>
        </c:ser>
        <c:ser>
          <c:idx val="1"/>
          <c:order val="1"/>
          <c:tx>
            <c:strRef>
              <c:f>'Gráfico 29'!$A$4</c:f>
              <c:strCache>
                <c:ptCount val="1"/>
                <c:pt idx="0">
                  <c:v>Nacional</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29'!$B$2:$E$2</c:f>
              <c:strCache>
                <c:ptCount val="4"/>
                <c:pt idx="0">
                  <c:v>Eje 1</c:v>
                </c:pt>
                <c:pt idx="1">
                  <c:v>Eje 2</c:v>
                </c:pt>
                <c:pt idx="2">
                  <c:v>Eje 3</c:v>
                </c:pt>
                <c:pt idx="3">
                  <c:v>Eje 4</c:v>
                </c:pt>
              </c:strCache>
            </c:strRef>
          </c:cat>
          <c:val>
            <c:numRef>
              <c:f>'Gráfico 29'!$B$4:$E$4</c:f>
              <c:numCache>
                <c:formatCode>_(* #,##0.00_);_(* \(#,##0.00\);_(* "-"??_);_(@_)</c:formatCode>
                <c:ptCount val="4"/>
                <c:pt idx="0">
                  <c:v>409.04179748000001</c:v>
                </c:pt>
                <c:pt idx="1">
                  <c:v>1387.4947915899997</c:v>
                </c:pt>
                <c:pt idx="2">
                  <c:v>2631.4506287799995</c:v>
                </c:pt>
                <c:pt idx="3">
                  <c:v>66.625642130000003</c:v>
                </c:pt>
              </c:numCache>
            </c:numRef>
          </c:val>
          <c:extLst>
            <c:ext xmlns:c16="http://schemas.microsoft.com/office/drawing/2014/chart" uri="{C3380CC4-5D6E-409C-BE32-E72D297353CC}">
              <c16:uniqueId val="{00000001-5596-4E21-9F7D-CF8E13EB09B7}"/>
            </c:ext>
          </c:extLst>
        </c:ser>
        <c:ser>
          <c:idx val="2"/>
          <c:order val="2"/>
          <c:tx>
            <c:strRef>
              <c:f>'Gráfico 29'!$A$5</c:f>
              <c:strCache>
                <c:ptCount val="1"/>
                <c:pt idx="0">
                  <c:v>Provincial</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29'!$B$2:$E$2</c:f>
              <c:strCache>
                <c:ptCount val="4"/>
                <c:pt idx="0">
                  <c:v>Eje 1</c:v>
                </c:pt>
                <c:pt idx="1">
                  <c:v>Eje 2</c:v>
                </c:pt>
                <c:pt idx="2">
                  <c:v>Eje 3</c:v>
                </c:pt>
                <c:pt idx="3">
                  <c:v>Eje 4</c:v>
                </c:pt>
              </c:strCache>
            </c:strRef>
          </c:cat>
          <c:val>
            <c:numRef>
              <c:f>'Gráfico 29'!$B$5:$E$5</c:f>
              <c:numCache>
                <c:formatCode>_(* #,##0.00_);_(* \(#,##0.00\);_(* "-"??_);_(@_)</c:formatCode>
                <c:ptCount val="4"/>
                <c:pt idx="0">
                  <c:v>677.34575917999996</c:v>
                </c:pt>
                <c:pt idx="1">
                  <c:v>18722.183142810009</c:v>
                </c:pt>
                <c:pt idx="2">
                  <c:v>26029.276793839999</c:v>
                </c:pt>
                <c:pt idx="3">
                  <c:v>7581.6620393900002</c:v>
                </c:pt>
              </c:numCache>
            </c:numRef>
          </c:val>
          <c:extLst>
            <c:ext xmlns:c16="http://schemas.microsoft.com/office/drawing/2014/chart" uri="{C3380CC4-5D6E-409C-BE32-E72D297353CC}">
              <c16:uniqueId val="{00000002-5596-4E21-9F7D-CF8E13EB09B7}"/>
            </c:ext>
          </c:extLst>
        </c:ser>
        <c:ser>
          <c:idx val="3"/>
          <c:order val="3"/>
          <c:tx>
            <c:strRef>
              <c:f>'Gráfico 29'!$A$6</c:f>
              <c:strCache>
                <c:ptCount val="1"/>
                <c:pt idx="0">
                  <c:v>Regional</c:v>
                </c:pt>
              </c:strCache>
            </c:strRef>
          </c:tx>
          <c:spPr>
            <a:solidFill>
              <a:schemeClr val="accent1">
                <a:lumMod val="20000"/>
                <a:lumOff val="8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29'!$B$2:$E$2</c:f>
              <c:strCache>
                <c:ptCount val="4"/>
                <c:pt idx="0">
                  <c:v>Eje 1</c:v>
                </c:pt>
                <c:pt idx="1">
                  <c:v>Eje 2</c:v>
                </c:pt>
                <c:pt idx="2">
                  <c:v>Eje 3</c:v>
                </c:pt>
                <c:pt idx="3">
                  <c:v>Eje 4</c:v>
                </c:pt>
              </c:strCache>
            </c:strRef>
          </c:cat>
          <c:val>
            <c:numRef>
              <c:f>'Gráfico 29'!$B$6:$E$6</c:f>
              <c:numCache>
                <c:formatCode>_(* #,##0.00_);_(* \(#,##0.00\);_(* "-"??_);_(@_)</c:formatCode>
                <c:ptCount val="4"/>
                <c:pt idx="0">
                  <c:v>267.40201863999999</c:v>
                </c:pt>
                <c:pt idx="1">
                  <c:v>91.981999999999999</c:v>
                </c:pt>
                <c:pt idx="2">
                  <c:v>1546.82635639</c:v>
                </c:pt>
                <c:pt idx="3">
                  <c:v>0</c:v>
                </c:pt>
              </c:numCache>
            </c:numRef>
          </c:val>
          <c:extLst>
            <c:ext xmlns:c16="http://schemas.microsoft.com/office/drawing/2014/chart" uri="{C3380CC4-5D6E-409C-BE32-E72D297353CC}">
              <c16:uniqueId val="{00000003-5596-4E21-9F7D-CF8E13EB09B7}"/>
            </c:ext>
          </c:extLst>
        </c:ser>
        <c:dLbls>
          <c:dLblPos val="outEnd"/>
          <c:showLegendKey val="0"/>
          <c:showVal val="1"/>
          <c:showCatName val="0"/>
          <c:showSerName val="0"/>
          <c:showPercent val="0"/>
          <c:showBubbleSize val="0"/>
        </c:dLbls>
        <c:gapWidth val="219"/>
        <c:overlap val="-27"/>
        <c:axId val="843234464"/>
        <c:axId val="843235424"/>
      </c:barChart>
      <c:catAx>
        <c:axId val="843234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43235424"/>
        <c:crosses val="autoZero"/>
        <c:auto val="1"/>
        <c:lblAlgn val="ctr"/>
        <c:lblOffset val="100"/>
        <c:noMultiLvlLbl val="0"/>
      </c:catAx>
      <c:valAx>
        <c:axId val="843235424"/>
        <c:scaling>
          <c:orientation val="minMax"/>
        </c:scaling>
        <c:delete val="0"/>
        <c:axPos val="l"/>
        <c:numFmt formatCode="_(* #,##0.00_);_(* \(#,##0.0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84323446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2"/>
      </a:solidFill>
      <a:round/>
    </a:ln>
    <a:effectLst/>
  </c:spPr>
  <c:txPr>
    <a:bodyPr/>
    <a:lstStyle/>
    <a:p>
      <a:pPr>
        <a:defRPr/>
      </a:pPr>
      <a:endParaRPr lang="es-D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8219816272965874E-2"/>
          <c:y val="0.16644513646614503"/>
          <c:w val="0.87122462817147861"/>
          <c:h val="0.75118197592264024"/>
        </c:manualLayout>
      </c:layout>
      <c:barChart>
        <c:barDir val="col"/>
        <c:grouping val="clustered"/>
        <c:varyColors val="0"/>
        <c:ser>
          <c:idx val="0"/>
          <c:order val="0"/>
          <c:tx>
            <c:strRef>
              <c:f>'Gráfico 30'!$A$4</c:f>
              <c:strCache>
                <c:ptCount val="1"/>
                <c:pt idx="0">
                  <c:v>Nacional</c:v>
                </c:pt>
              </c:strCache>
            </c:strRef>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2639-4BBA-BB8A-EDC01DB389F5}"/>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30'!$B$3:$H$3</c:f>
              <c:strCache>
                <c:ptCount val="7"/>
                <c:pt idx="0">
                  <c:v>2015</c:v>
                </c:pt>
                <c:pt idx="1">
                  <c:v>2019</c:v>
                </c:pt>
                <c:pt idx="2">
                  <c:v>2020</c:v>
                </c:pt>
                <c:pt idx="3">
                  <c:v>2021</c:v>
                </c:pt>
                <c:pt idx="4">
                  <c:v>2022</c:v>
                </c:pt>
                <c:pt idx="5">
                  <c:v>2023</c:v>
                </c:pt>
                <c:pt idx="6">
                  <c:v>Meta 2025</c:v>
                </c:pt>
              </c:strCache>
            </c:strRef>
          </c:cat>
          <c:val>
            <c:numRef>
              <c:f>'Gráfico 30'!$B$4:$H$4</c:f>
              <c:numCache>
                <c:formatCode>#,##0.00</c:formatCode>
                <c:ptCount val="7"/>
                <c:pt idx="0">
                  <c:v>84.736924321353598</c:v>
                </c:pt>
                <c:pt idx="1">
                  <c:v>93.613559717910647</c:v>
                </c:pt>
                <c:pt idx="2">
                  <c:v>94.29309593895151</c:v>
                </c:pt>
                <c:pt idx="3">
                  <c:v>94.5</c:v>
                </c:pt>
                <c:pt idx="4">
                  <c:v>94.7</c:v>
                </c:pt>
                <c:pt idx="5">
                  <c:v>94.83</c:v>
                </c:pt>
                <c:pt idx="6">
                  <c:v>96</c:v>
                </c:pt>
              </c:numCache>
            </c:numRef>
          </c:val>
          <c:extLst>
            <c:ext xmlns:c16="http://schemas.microsoft.com/office/drawing/2014/chart" uri="{C3380CC4-5D6E-409C-BE32-E72D297353CC}">
              <c16:uniqueId val="{00000002-2639-4BBA-BB8A-EDC01DB389F5}"/>
            </c:ext>
          </c:extLst>
        </c:ser>
        <c:ser>
          <c:idx val="1"/>
          <c:order val="1"/>
          <c:tx>
            <c:strRef>
              <c:f>'Gráfico 30'!$A$5</c:f>
              <c:strCache>
                <c:ptCount val="1"/>
                <c:pt idx="0">
                  <c:v>Masculino</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30'!$B$3:$H$3</c:f>
              <c:strCache>
                <c:ptCount val="7"/>
                <c:pt idx="0">
                  <c:v>2015</c:v>
                </c:pt>
                <c:pt idx="1">
                  <c:v>2019</c:v>
                </c:pt>
                <c:pt idx="2">
                  <c:v>2020</c:v>
                </c:pt>
                <c:pt idx="3">
                  <c:v>2021</c:v>
                </c:pt>
                <c:pt idx="4">
                  <c:v>2022</c:v>
                </c:pt>
                <c:pt idx="5">
                  <c:v>2023</c:v>
                </c:pt>
                <c:pt idx="6">
                  <c:v>Meta 2025</c:v>
                </c:pt>
              </c:strCache>
            </c:strRef>
          </c:cat>
          <c:val>
            <c:numRef>
              <c:f>'Gráfico 30'!$B$5:$H$5</c:f>
              <c:numCache>
                <c:formatCode>#,##0.00</c:formatCode>
                <c:ptCount val="7"/>
                <c:pt idx="0">
                  <c:v>83.749306727512078</c:v>
                </c:pt>
                <c:pt idx="1">
                  <c:v>92.8</c:v>
                </c:pt>
                <c:pt idx="2">
                  <c:v>93.7</c:v>
                </c:pt>
                <c:pt idx="3">
                  <c:v>93.8</c:v>
                </c:pt>
                <c:pt idx="4">
                  <c:v>93.9</c:v>
                </c:pt>
                <c:pt idx="5">
                  <c:v>94.06</c:v>
                </c:pt>
              </c:numCache>
            </c:numRef>
          </c:val>
          <c:extLst>
            <c:ext xmlns:c16="http://schemas.microsoft.com/office/drawing/2014/chart" uri="{C3380CC4-5D6E-409C-BE32-E72D297353CC}">
              <c16:uniqueId val="{00000003-2639-4BBA-BB8A-EDC01DB389F5}"/>
            </c:ext>
          </c:extLst>
        </c:ser>
        <c:ser>
          <c:idx val="2"/>
          <c:order val="2"/>
          <c:tx>
            <c:strRef>
              <c:f>'Gráfico 30'!$A$6</c:f>
              <c:strCache>
                <c:ptCount val="1"/>
                <c:pt idx="0">
                  <c:v>Femenino</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30'!$B$3:$H$3</c:f>
              <c:strCache>
                <c:ptCount val="7"/>
                <c:pt idx="0">
                  <c:v>2015</c:v>
                </c:pt>
                <c:pt idx="1">
                  <c:v>2019</c:v>
                </c:pt>
                <c:pt idx="2">
                  <c:v>2020</c:v>
                </c:pt>
                <c:pt idx="3">
                  <c:v>2021</c:v>
                </c:pt>
                <c:pt idx="4">
                  <c:v>2022</c:v>
                </c:pt>
                <c:pt idx="5">
                  <c:v>2023</c:v>
                </c:pt>
                <c:pt idx="6">
                  <c:v>Meta 2025</c:v>
                </c:pt>
              </c:strCache>
            </c:strRef>
          </c:cat>
          <c:val>
            <c:numRef>
              <c:f>'Gráfico 30'!$B$6:$H$6</c:f>
              <c:numCache>
                <c:formatCode>#,##0.00</c:formatCode>
                <c:ptCount val="7"/>
                <c:pt idx="0">
                  <c:v>85.711827821396867</c:v>
                </c:pt>
                <c:pt idx="1">
                  <c:v>94.4</c:v>
                </c:pt>
                <c:pt idx="2">
                  <c:v>94.8</c:v>
                </c:pt>
                <c:pt idx="3">
                  <c:v>95.1</c:v>
                </c:pt>
                <c:pt idx="4">
                  <c:v>95.5</c:v>
                </c:pt>
                <c:pt idx="5">
                  <c:v>95.55</c:v>
                </c:pt>
              </c:numCache>
            </c:numRef>
          </c:val>
          <c:extLst>
            <c:ext xmlns:c16="http://schemas.microsoft.com/office/drawing/2014/chart" uri="{C3380CC4-5D6E-409C-BE32-E72D297353CC}">
              <c16:uniqueId val="{00000004-2639-4BBA-BB8A-EDC01DB389F5}"/>
            </c:ext>
          </c:extLst>
        </c:ser>
        <c:dLbls>
          <c:dLblPos val="outEnd"/>
          <c:showLegendKey val="0"/>
          <c:showVal val="1"/>
          <c:showCatName val="0"/>
          <c:showSerName val="0"/>
          <c:showPercent val="0"/>
          <c:showBubbleSize val="0"/>
        </c:dLbls>
        <c:gapWidth val="219"/>
        <c:overlap val="-27"/>
        <c:axId val="318937216"/>
        <c:axId val="318916576"/>
      </c:barChart>
      <c:catAx>
        <c:axId val="318937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16576"/>
        <c:crosses val="autoZero"/>
        <c:auto val="1"/>
        <c:lblAlgn val="ctr"/>
        <c:lblOffset val="100"/>
        <c:noMultiLvlLbl val="0"/>
      </c:catAx>
      <c:valAx>
        <c:axId val="318916576"/>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3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8219816272965874E-2"/>
          <c:y val="0.12926717040844812"/>
          <c:w val="0.87122462817147861"/>
          <c:h val="0.78835979117594068"/>
        </c:manualLayout>
      </c:layout>
      <c:barChart>
        <c:barDir val="col"/>
        <c:grouping val="clustered"/>
        <c:varyColors val="0"/>
        <c:ser>
          <c:idx val="0"/>
          <c:order val="0"/>
          <c:tx>
            <c:strRef>
              <c:f>'Gráfico 31'!$A$3</c:f>
              <c:strCache>
                <c:ptCount val="1"/>
                <c:pt idx="0">
                  <c:v>Nacional</c:v>
                </c:pt>
              </c:strCache>
            </c:strRef>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ACA4-4E8A-8609-606CB93DFD6A}"/>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31'!$B$3:$H$3</c:f>
              <c:strCache>
                <c:ptCount val="7"/>
                <c:pt idx="0">
                  <c:v>2015</c:v>
                </c:pt>
                <c:pt idx="1">
                  <c:v>2019</c:v>
                </c:pt>
                <c:pt idx="2">
                  <c:v>2020</c:v>
                </c:pt>
                <c:pt idx="3">
                  <c:v>2021</c:v>
                </c:pt>
                <c:pt idx="4">
                  <c:v>2022</c:v>
                </c:pt>
                <c:pt idx="5">
                  <c:v>2023</c:v>
                </c:pt>
                <c:pt idx="6">
                  <c:v>Meta 2025</c:v>
                </c:pt>
              </c:strCache>
            </c:strRef>
          </c:cat>
          <c:val>
            <c:numRef>
              <c:f>'Gráfico 31'!$B$4:$H$4</c:f>
              <c:numCache>
                <c:formatCode>#,##0.00</c:formatCode>
                <c:ptCount val="7"/>
                <c:pt idx="0">
                  <c:v>84.30132652714191</c:v>
                </c:pt>
                <c:pt idx="1">
                  <c:v>92.24</c:v>
                </c:pt>
                <c:pt idx="2">
                  <c:v>93.1</c:v>
                </c:pt>
                <c:pt idx="3">
                  <c:v>92.71</c:v>
                </c:pt>
                <c:pt idx="4">
                  <c:v>92.92</c:v>
                </c:pt>
                <c:pt idx="5">
                  <c:v>92.14</c:v>
                </c:pt>
                <c:pt idx="6">
                  <c:v>100</c:v>
                </c:pt>
              </c:numCache>
            </c:numRef>
          </c:val>
          <c:extLst>
            <c:ext xmlns:c16="http://schemas.microsoft.com/office/drawing/2014/chart" uri="{C3380CC4-5D6E-409C-BE32-E72D297353CC}">
              <c16:uniqueId val="{00000002-ACA4-4E8A-8609-606CB93DFD6A}"/>
            </c:ext>
          </c:extLst>
        </c:ser>
        <c:ser>
          <c:idx val="1"/>
          <c:order val="1"/>
          <c:tx>
            <c:strRef>
              <c:f>'Gráfico 31'!$A$5</c:f>
              <c:strCache>
                <c:ptCount val="1"/>
                <c:pt idx="0">
                  <c:v>Masculino</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31'!$B$3:$H$3</c:f>
              <c:strCache>
                <c:ptCount val="7"/>
                <c:pt idx="0">
                  <c:v>2015</c:v>
                </c:pt>
                <c:pt idx="1">
                  <c:v>2019</c:v>
                </c:pt>
                <c:pt idx="2">
                  <c:v>2020</c:v>
                </c:pt>
                <c:pt idx="3">
                  <c:v>2021</c:v>
                </c:pt>
                <c:pt idx="4">
                  <c:v>2022</c:v>
                </c:pt>
                <c:pt idx="5">
                  <c:v>2023</c:v>
                </c:pt>
                <c:pt idx="6">
                  <c:v>Meta 2025</c:v>
                </c:pt>
              </c:strCache>
            </c:strRef>
          </c:cat>
          <c:val>
            <c:numRef>
              <c:f>'Gráfico 31'!$B$5:$H$5</c:f>
              <c:numCache>
                <c:formatCode>#,##0.00</c:formatCode>
                <c:ptCount val="7"/>
                <c:pt idx="0">
                  <c:v>83.89825677496043</c:v>
                </c:pt>
                <c:pt idx="1">
                  <c:v>91.8</c:v>
                </c:pt>
                <c:pt idx="2">
                  <c:v>92.7</c:v>
                </c:pt>
                <c:pt idx="3">
                  <c:v>92.6</c:v>
                </c:pt>
                <c:pt idx="4">
                  <c:v>92.6</c:v>
                </c:pt>
                <c:pt idx="5">
                  <c:v>91.68</c:v>
                </c:pt>
              </c:numCache>
            </c:numRef>
          </c:val>
          <c:extLst>
            <c:ext xmlns:c16="http://schemas.microsoft.com/office/drawing/2014/chart" uri="{C3380CC4-5D6E-409C-BE32-E72D297353CC}">
              <c16:uniqueId val="{00000003-ACA4-4E8A-8609-606CB93DFD6A}"/>
            </c:ext>
          </c:extLst>
        </c:ser>
        <c:ser>
          <c:idx val="2"/>
          <c:order val="2"/>
          <c:tx>
            <c:strRef>
              <c:f>'Gráfico 31'!$A$6</c:f>
              <c:strCache>
                <c:ptCount val="1"/>
                <c:pt idx="0">
                  <c:v>Femenino</c:v>
                </c:pt>
              </c:strCache>
            </c:strRef>
          </c:tx>
          <c:spPr>
            <a:solidFill>
              <a:schemeClr val="accent3"/>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31'!$B$3:$H$3</c:f>
              <c:strCache>
                <c:ptCount val="7"/>
                <c:pt idx="0">
                  <c:v>2015</c:v>
                </c:pt>
                <c:pt idx="1">
                  <c:v>2019</c:v>
                </c:pt>
                <c:pt idx="2">
                  <c:v>2020</c:v>
                </c:pt>
                <c:pt idx="3">
                  <c:v>2021</c:v>
                </c:pt>
                <c:pt idx="4">
                  <c:v>2022</c:v>
                </c:pt>
                <c:pt idx="5">
                  <c:v>2023</c:v>
                </c:pt>
                <c:pt idx="6">
                  <c:v>Meta 2025</c:v>
                </c:pt>
              </c:strCache>
            </c:strRef>
          </c:cat>
          <c:val>
            <c:numRef>
              <c:f>'Gráfico 31'!$B$6:$H$6</c:f>
              <c:numCache>
                <c:formatCode>#,##0.00</c:formatCode>
                <c:ptCount val="7"/>
                <c:pt idx="0">
                  <c:v>84.69920736140331</c:v>
                </c:pt>
                <c:pt idx="1">
                  <c:v>92.7</c:v>
                </c:pt>
                <c:pt idx="2">
                  <c:v>93.5</c:v>
                </c:pt>
                <c:pt idx="3">
                  <c:v>92.9</c:v>
                </c:pt>
                <c:pt idx="4">
                  <c:v>93.2</c:v>
                </c:pt>
                <c:pt idx="5">
                  <c:v>92.57</c:v>
                </c:pt>
              </c:numCache>
            </c:numRef>
          </c:val>
          <c:extLst>
            <c:ext xmlns:c16="http://schemas.microsoft.com/office/drawing/2014/chart" uri="{C3380CC4-5D6E-409C-BE32-E72D297353CC}">
              <c16:uniqueId val="{00000004-ACA4-4E8A-8609-606CB93DFD6A}"/>
            </c:ext>
          </c:extLst>
        </c:ser>
        <c:dLbls>
          <c:dLblPos val="outEnd"/>
          <c:showLegendKey val="0"/>
          <c:showVal val="1"/>
          <c:showCatName val="0"/>
          <c:showSerName val="0"/>
          <c:showPercent val="0"/>
          <c:showBubbleSize val="0"/>
        </c:dLbls>
        <c:gapWidth val="219"/>
        <c:overlap val="-27"/>
        <c:axId val="318937216"/>
        <c:axId val="318916576"/>
      </c:barChart>
      <c:catAx>
        <c:axId val="318937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16576"/>
        <c:crosses val="autoZero"/>
        <c:auto val="1"/>
        <c:lblAlgn val="ctr"/>
        <c:lblOffset val="100"/>
        <c:noMultiLvlLbl val="0"/>
      </c:catAx>
      <c:valAx>
        <c:axId val="318916576"/>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3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'Gráfico 32'!$A$4</c:f>
              <c:strCache>
                <c:ptCount val="1"/>
                <c:pt idx="0">
                  <c:v>Logrado</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32'!$H$3:$J$3</c:f>
              <c:numCache>
                <c:formatCode>General</c:formatCode>
                <c:ptCount val="3"/>
                <c:pt idx="0">
                  <c:v>2021</c:v>
                </c:pt>
                <c:pt idx="1">
                  <c:v>2022</c:v>
                </c:pt>
                <c:pt idx="2">
                  <c:v>2023</c:v>
                </c:pt>
              </c:numCache>
            </c:numRef>
          </c:cat>
          <c:val>
            <c:numRef>
              <c:f>'Gráfico 32'!$H$4:$J$4</c:f>
              <c:numCache>
                <c:formatCode>0.0%</c:formatCode>
                <c:ptCount val="3"/>
                <c:pt idx="0">
                  <c:v>9.375E-2</c:v>
                </c:pt>
                <c:pt idx="1">
                  <c:v>6.25E-2</c:v>
                </c:pt>
                <c:pt idx="2">
                  <c:v>0.10256410256410256</c:v>
                </c:pt>
              </c:numCache>
            </c:numRef>
          </c:val>
          <c:extLst>
            <c:ext xmlns:c16="http://schemas.microsoft.com/office/drawing/2014/chart" uri="{C3380CC4-5D6E-409C-BE32-E72D297353CC}">
              <c16:uniqueId val="{00000000-340A-4E03-A910-F8AD31BDFC77}"/>
            </c:ext>
          </c:extLst>
        </c:ser>
        <c:ser>
          <c:idx val="1"/>
          <c:order val="1"/>
          <c:tx>
            <c:strRef>
              <c:f>'Gráfico 32'!$A$5</c:f>
              <c:strCache>
                <c:ptCount val="1"/>
                <c:pt idx="0">
                  <c:v>Promisorio</c:v>
                </c:pt>
              </c:strCache>
            </c:strRef>
          </c:tx>
          <c:spPr>
            <a:solidFill>
              <a:srgbClr val="00AFB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32'!$H$3:$J$3</c:f>
              <c:numCache>
                <c:formatCode>General</c:formatCode>
                <c:ptCount val="3"/>
                <c:pt idx="0">
                  <c:v>2021</c:v>
                </c:pt>
                <c:pt idx="1">
                  <c:v>2022</c:v>
                </c:pt>
                <c:pt idx="2">
                  <c:v>2023</c:v>
                </c:pt>
              </c:numCache>
            </c:numRef>
          </c:cat>
          <c:val>
            <c:numRef>
              <c:f>'Gráfico 32'!$H$5:$J$5</c:f>
              <c:numCache>
                <c:formatCode>0.0%</c:formatCode>
                <c:ptCount val="3"/>
                <c:pt idx="0">
                  <c:v>3.125E-2</c:v>
                </c:pt>
                <c:pt idx="1">
                  <c:v>6.25E-2</c:v>
                </c:pt>
                <c:pt idx="2">
                  <c:v>5.128205128205128E-2</c:v>
                </c:pt>
              </c:numCache>
            </c:numRef>
          </c:val>
          <c:extLst>
            <c:ext xmlns:c16="http://schemas.microsoft.com/office/drawing/2014/chart" uri="{C3380CC4-5D6E-409C-BE32-E72D297353CC}">
              <c16:uniqueId val="{00000001-340A-4E03-A910-F8AD31BDFC77}"/>
            </c:ext>
          </c:extLst>
        </c:ser>
        <c:ser>
          <c:idx val="2"/>
          <c:order val="2"/>
          <c:tx>
            <c:strRef>
              <c:f>'Gráfico 32'!$A$6</c:f>
              <c:strCache>
                <c:ptCount val="1"/>
                <c:pt idx="0">
                  <c:v>Moderado</c:v>
                </c:pt>
              </c:strCache>
            </c:strRef>
          </c:tx>
          <c:spPr>
            <a:solidFill>
              <a:srgbClr val="F3AD2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32'!$H$3:$J$3</c:f>
              <c:numCache>
                <c:formatCode>General</c:formatCode>
                <c:ptCount val="3"/>
                <c:pt idx="0">
                  <c:v>2021</c:v>
                </c:pt>
                <c:pt idx="1">
                  <c:v>2022</c:v>
                </c:pt>
                <c:pt idx="2">
                  <c:v>2023</c:v>
                </c:pt>
              </c:numCache>
            </c:numRef>
          </c:cat>
          <c:val>
            <c:numRef>
              <c:f>'Gráfico 32'!$H$6:$J$6</c:f>
              <c:numCache>
                <c:formatCode>0.0%</c:formatCode>
                <c:ptCount val="3"/>
                <c:pt idx="0">
                  <c:v>0.40625</c:v>
                </c:pt>
                <c:pt idx="1">
                  <c:v>0.375</c:v>
                </c:pt>
                <c:pt idx="2">
                  <c:v>0.46153846153846156</c:v>
                </c:pt>
              </c:numCache>
            </c:numRef>
          </c:val>
          <c:extLst>
            <c:ext xmlns:c16="http://schemas.microsoft.com/office/drawing/2014/chart" uri="{C3380CC4-5D6E-409C-BE32-E72D297353CC}">
              <c16:uniqueId val="{00000002-340A-4E03-A910-F8AD31BDFC77}"/>
            </c:ext>
          </c:extLst>
        </c:ser>
        <c:ser>
          <c:idx val="3"/>
          <c:order val="3"/>
          <c:tx>
            <c:strRef>
              <c:f>'Gráfico 32'!$A$7</c:f>
              <c:strCache>
                <c:ptCount val="1"/>
                <c:pt idx="0">
                  <c:v>Estancado </c:v>
                </c:pt>
              </c:strCache>
            </c:strRef>
          </c:tx>
          <c:spPr>
            <a:solidFill>
              <a:srgbClr val="B8944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32'!$H$3:$J$3</c:f>
              <c:numCache>
                <c:formatCode>General</c:formatCode>
                <c:ptCount val="3"/>
                <c:pt idx="0">
                  <c:v>2021</c:v>
                </c:pt>
                <c:pt idx="1">
                  <c:v>2022</c:v>
                </c:pt>
                <c:pt idx="2">
                  <c:v>2023</c:v>
                </c:pt>
              </c:numCache>
            </c:numRef>
          </c:cat>
          <c:val>
            <c:numRef>
              <c:f>'Gráfico 32'!$H$7:$J$7</c:f>
              <c:numCache>
                <c:formatCode>0.0%</c:formatCode>
                <c:ptCount val="3"/>
                <c:pt idx="0">
                  <c:v>0.25</c:v>
                </c:pt>
                <c:pt idx="1">
                  <c:v>0.28125</c:v>
                </c:pt>
                <c:pt idx="2">
                  <c:v>0.12820512820512819</c:v>
                </c:pt>
              </c:numCache>
            </c:numRef>
          </c:val>
          <c:extLst>
            <c:ext xmlns:c16="http://schemas.microsoft.com/office/drawing/2014/chart" uri="{C3380CC4-5D6E-409C-BE32-E72D297353CC}">
              <c16:uniqueId val="{00000003-340A-4E03-A910-F8AD31BDFC77}"/>
            </c:ext>
          </c:extLst>
        </c:ser>
        <c:ser>
          <c:idx val="4"/>
          <c:order val="4"/>
          <c:tx>
            <c:strRef>
              <c:f>'Gráfico 32'!$A$8</c:f>
              <c:strCache>
                <c:ptCount val="1"/>
                <c:pt idx="0">
                  <c:v>Retroceso</c:v>
                </c:pt>
              </c:strCache>
            </c:strRef>
          </c:tx>
          <c:spPr>
            <a:solidFill>
              <a:srgbClr val="EC1C2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32'!$H$3:$J$3</c:f>
              <c:numCache>
                <c:formatCode>General</c:formatCode>
                <c:ptCount val="3"/>
                <c:pt idx="0">
                  <c:v>2021</c:v>
                </c:pt>
                <c:pt idx="1">
                  <c:v>2022</c:v>
                </c:pt>
                <c:pt idx="2">
                  <c:v>2023</c:v>
                </c:pt>
              </c:numCache>
            </c:numRef>
          </c:cat>
          <c:val>
            <c:numRef>
              <c:f>'Gráfico 32'!$H$8:$J$8</c:f>
              <c:numCache>
                <c:formatCode>0.0%</c:formatCode>
                <c:ptCount val="3"/>
                <c:pt idx="0">
                  <c:v>0.21875</c:v>
                </c:pt>
                <c:pt idx="1">
                  <c:v>0.21875</c:v>
                </c:pt>
                <c:pt idx="2">
                  <c:v>0.25641025641025639</c:v>
                </c:pt>
              </c:numCache>
            </c:numRef>
          </c:val>
          <c:extLst>
            <c:ext xmlns:c16="http://schemas.microsoft.com/office/drawing/2014/chart" uri="{C3380CC4-5D6E-409C-BE32-E72D297353CC}">
              <c16:uniqueId val="{00000004-340A-4E03-A910-F8AD31BDFC77}"/>
            </c:ext>
          </c:extLst>
        </c:ser>
        <c:dLbls>
          <c:dLblPos val="ctr"/>
          <c:showLegendKey val="0"/>
          <c:showVal val="1"/>
          <c:showCatName val="0"/>
          <c:showSerName val="0"/>
          <c:showPercent val="0"/>
          <c:showBubbleSize val="0"/>
        </c:dLbls>
        <c:gapWidth val="150"/>
        <c:overlap val="100"/>
        <c:axId val="1865252496"/>
        <c:axId val="1865276496"/>
      </c:barChart>
      <c:catAx>
        <c:axId val="186525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76496"/>
        <c:crosses val="autoZero"/>
        <c:auto val="1"/>
        <c:lblAlgn val="ctr"/>
        <c:lblOffset val="100"/>
        <c:noMultiLvlLbl val="0"/>
      </c:catAx>
      <c:valAx>
        <c:axId val="1865276496"/>
        <c:scaling>
          <c:orientation val="minMax"/>
        </c:scaling>
        <c:delete val="0"/>
        <c:axPos val="l"/>
        <c:numFmt formatCode="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5249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E9D9-4D85-94AC-51C294AACE0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33'!$A$3:$G$3</c:f>
              <c:strCache>
                <c:ptCount val="7"/>
                <c:pt idx="0">
                  <c:v>2015</c:v>
                </c:pt>
                <c:pt idx="1">
                  <c:v>2019</c:v>
                </c:pt>
                <c:pt idx="2">
                  <c:v>2020</c:v>
                </c:pt>
                <c:pt idx="3">
                  <c:v>2021</c:v>
                </c:pt>
                <c:pt idx="4">
                  <c:v>2022</c:v>
                </c:pt>
                <c:pt idx="5">
                  <c:v>2023</c:v>
                </c:pt>
                <c:pt idx="6">
                  <c:v>Meta 2025</c:v>
                </c:pt>
              </c:strCache>
            </c:strRef>
          </c:cat>
          <c:val>
            <c:numRef>
              <c:f>'Gráfico 33'!$A$4:$G$4</c:f>
              <c:numCache>
                <c:formatCode>#,##0.00</c:formatCode>
                <c:ptCount val="7"/>
                <c:pt idx="0">
                  <c:v>6500</c:v>
                </c:pt>
                <c:pt idx="1">
                  <c:v>7990</c:v>
                </c:pt>
                <c:pt idx="2">
                  <c:v>7170</c:v>
                </c:pt>
                <c:pt idx="3">
                  <c:v>8100</c:v>
                </c:pt>
                <c:pt idx="4">
                  <c:v>9070</c:v>
                </c:pt>
                <c:pt idx="5">
                  <c:v>9700</c:v>
                </c:pt>
                <c:pt idx="6">
                  <c:v>10103.5</c:v>
                </c:pt>
              </c:numCache>
            </c:numRef>
          </c:val>
          <c:extLst>
            <c:ext xmlns:c16="http://schemas.microsoft.com/office/drawing/2014/chart" uri="{C3380CC4-5D6E-409C-BE32-E72D297353CC}">
              <c16:uniqueId val="{00000002-E9D9-4D85-94AC-51C294AACE05}"/>
            </c:ext>
          </c:extLst>
        </c:ser>
        <c:dLbls>
          <c:dLblPos val="outEnd"/>
          <c:showLegendKey val="0"/>
          <c:showVal val="1"/>
          <c:showCatName val="0"/>
          <c:showSerName val="0"/>
          <c:showPercent val="0"/>
          <c:showBubbleSize val="0"/>
        </c:dLbls>
        <c:gapWidth val="150"/>
        <c:overlap val="-27"/>
        <c:axId val="1145271039"/>
        <c:axId val="1145272479"/>
      </c:barChart>
      <c:catAx>
        <c:axId val="11452710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45272479"/>
        <c:crosses val="autoZero"/>
        <c:auto val="1"/>
        <c:lblAlgn val="ctr"/>
        <c:lblOffset val="100"/>
        <c:noMultiLvlLbl val="0"/>
      </c:catAx>
      <c:valAx>
        <c:axId val="1145272479"/>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452710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370D-4897-BEFB-7906708720C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34'!$A$3:$G$3</c:f>
              <c:strCache>
                <c:ptCount val="7"/>
                <c:pt idx="0">
                  <c:v>2015</c:v>
                </c:pt>
                <c:pt idx="1">
                  <c:v>2019</c:v>
                </c:pt>
                <c:pt idx="2">
                  <c:v>2020</c:v>
                </c:pt>
                <c:pt idx="3">
                  <c:v>2021</c:v>
                </c:pt>
                <c:pt idx="4">
                  <c:v>2022</c:v>
                </c:pt>
                <c:pt idx="5">
                  <c:v>2023</c:v>
                </c:pt>
                <c:pt idx="6">
                  <c:v>Meta 2025</c:v>
                </c:pt>
              </c:strCache>
            </c:strRef>
          </c:cat>
          <c:val>
            <c:numRef>
              <c:f>'Gráfico 34'!$A$4:$G$4</c:f>
              <c:numCache>
                <c:formatCode>#,##0.00</c:formatCode>
                <c:ptCount val="7"/>
                <c:pt idx="0">
                  <c:v>31.144079916377599</c:v>
                </c:pt>
                <c:pt idx="1">
                  <c:v>26.975981609302998</c:v>
                </c:pt>
                <c:pt idx="2">
                  <c:v>33.111096603040401</c:v>
                </c:pt>
                <c:pt idx="3">
                  <c:v>32.623124151697901</c:v>
                </c:pt>
                <c:pt idx="4">
                  <c:v>32.396800553723999</c:v>
                </c:pt>
                <c:pt idx="5">
                  <c:v>35.964539827374402</c:v>
                </c:pt>
                <c:pt idx="6">
                  <c:v>8.5</c:v>
                </c:pt>
              </c:numCache>
            </c:numRef>
          </c:val>
          <c:extLst>
            <c:ext xmlns:c16="http://schemas.microsoft.com/office/drawing/2014/chart" uri="{C3380CC4-5D6E-409C-BE32-E72D297353CC}">
              <c16:uniqueId val="{00000002-370D-4897-BEFB-7906708720CB}"/>
            </c:ext>
          </c:extLst>
        </c:ser>
        <c:dLbls>
          <c:dLblPos val="outEnd"/>
          <c:showLegendKey val="0"/>
          <c:showVal val="1"/>
          <c:showCatName val="0"/>
          <c:showSerName val="0"/>
          <c:showPercent val="0"/>
          <c:showBubbleSize val="0"/>
        </c:dLbls>
        <c:gapWidth val="150"/>
        <c:overlap val="-27"/>
        <c:axId val="1145271039"/>
        <c:axId val="1145272479"/>
      </c:barChart>
      <c:catAx>
        <c:axId val="11452710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45272479"/>
        <c:crosses val="autoZero"/>
        <c:auto val="1"/>
        <c:lblAlgn val="ctr"/>
        <c:lblOffset val="100"/>
        <c:noMultiLvlLbl val="0"/>
      </c:catAx>
      <c:valAx>
        <c:axId val="1145272479"/>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452710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334602641882882E-2"/>
          <c:y val="0.13874587951387593"/>
          <c:w val="0.90238962167945569"/>
          <c:h val="0.74412608376559553"/>
        </c:manualLayout>
      </c:layout>
      <c:barChart>
        <c:barDir val="col"/>
        <c:grouping val="clustered"/>
        <c:varyColors val="0"/>
        <c:ser>
          <c:idx val="0"/>
          <c:order val="0"/>
          <c:tx>
            <c:strRef>
              <c:f>'Gráfico 35'!$B$3</c:f>
              <c:strCache>
                <c:ptCount val="1"/>
                <c:pt idx="0">
                  <c:v>2015</c:v>
                </c:pt>
              </c:strCache>
            </c:strRef>
          </c:tx>
          <c:spPr>
            <a:solidFill>
              <a:srgbClr val="003C6C"/>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35'!$A$4:$A$10</c:f>
              <c:strCache>
                <c:ptCount val="7"/>
                <c:pt idx="1">
                  <c:v>Masculino</c:v>
                </c:pt>
                <c:pt idx="2">
                  <c:v>Femenino</c:v>
                </c:pt>
                <c:pt idx="3">
                  <c:v>Gran Santo Domingo</c:v>
                </c:pt>
                <c:pt idx="4">
                  <c:v>Norte o Cibao</c:v>
                </c:pt>
                <c:pt idx="5">
                  <c:v>Sur</c:v>
                </c:pt>
                <c:pt idx="6">
                  <c:v>Este</c:v>
                </c:pt>
              </c:strCache>
            </c:strRef>
          </c:cat>
          <c:val>
            <c:numRef>
              <c:f>'Gráfico 35'!$B$4:$B$10</c:f>
              <c:numCache>
                <c:formatCode>#,##0.00</c:formatCode>
                <c:ptCount val="7"/>
                <c:pt idx="0">
                  <c:v>15.231742065395601</c:v>
                </c:pt>
                <c:pt idx="1">
                  <c:v>10.076507722392018</c:v>
                </c:pt>
                <c:pt idx="2">
                  <c:v>23.537937362240061</c:v>
                </c:pt>
                <c:pt idx="3">
                  <c:v>18.6229666899143</c:v>
                </c:pt>
                <c:pt idx="4">
                  <c:v>10.32849738173628</c:v>
                </c:pt>
                <c:pt idx="5">
                  <c:v>17.740355926109501</c:v>
                </c:pt>
                <c:pt idx="6">
                  <c:v>14.359465627610049</c:v>
                </c:pt>
              </c:numCache>
            </c:numRef>
          </c:val>
          <c:extLst>
            <c:ext xmlns:c16="http://schemas.microsoft.com/office/drawing/2014/chart" uri="{C3380CC4-5D6E-409C-BE32-E72D297353CC}">
              <c16:uniqueId val="{00000000-A35D-48E7-AF0E-352247B87A20}"/>
            </c:ext>
          </c:extLst>
        </c:ser>
        <c:ser>
          <c:idx val="1"/>
          <c:order val="1"/>
          <c:tx>
            <c:strRef>
              <c:f>'Gráfico 35'!$C$3</c:f>
              <c:strCache>
                <c:ptCount val="1"/>
                <c:pt idx="0">
                  <c:v>2019</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35'!$A$4:$A$10</c:f>
              <c:strCache>
                <c:ptCount val="7"/>
                <c:pt idx="1">
                  <c:v>Masculino</c:v>
                </c:pt>
                <c:pt idx="2">
                  <c:v>Femenino</c:v>
                </c:pt>
                <c:pt idx="3">
                  <c:v>Gran Santo Domingo</c:v>
                </c:pt>
                <c:pt idx="4">
                  <c:v>Norte o Cibao</c:v>
                </c:pt>
                <c:pt idx="5">
                  <c:v>Sur</c:v>
                </c:pt>
                <c:pt idx="6">
                  <c:v>Este</c:v>
                </c:pt>
              </c:strCache>
            </c:strRef>
          </c:cat>
          <c:val>
            <c:numRef>
              <c:f>'Gráfico 35'!$C$4:$C$10</c:f>
              <c:numCache>
                <c:formatCode>#,##0.00</c:formatCode>
                <c:ptCount val="7"/>
                <c:pt idx="0">
                  <c:v>10.764638918609755</c:v>
                </c:pt>
                <c:pt idx="1">
                  <c:v>6.312974922945533</c:v>
                </c:pt>
                <c:pt idx="2">
                  <c:v>16.572270530588472</c:v>
                </c:pt>
                <c:pt idx="3">
                  <c:v>13.129549965698899</c:v>
                </c:pt>
                <c:pt idx="4">
                  <c:v>6.8022432730430902</c:v>
                </c:pt>
                <c:pt idx="5">
                  <c:v>14.080671376310301</c:v>
                </c:pt>
                <c:pt idx="6">
                  <c:v>9.6794504162530295</c:v>
                </c:pt>
              </c:numCache>
            </c:numRef>
          </c:val>
          <c:extLst>
            <c:ext xmlns:c16="http://schemas.microsoft.com/office/drawing/2014/chart" uri="{C3380CC4-5D6E-409C-BE32-E72D297353CC}">
              <c16:uniqueId val="{00000001-A35D-48E7-AF0E-352247B87A20}"/>
            </c:ext>
          </c:extLst>
        </c:ser>
        <c:ser>
          <c:idx val="2"/>
          <c:order val="2"/>
          <c:tx>
            <c:strRef>
              <c:f>'Gráfico 35'!$D$3</c:f>
              <c:strCache>
                <c:ptCount val="1"/>
                <c:pt idx="0">
                  <c:v>2020</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35'!$A$4:$A$10</c:f>
              <c:strCache>
                <c:ptCount val="7"/>
                <c:pt idx="1">
                  <c:v>Masculino</c:v>
                </c:pt>
                <c:pt idx="2">
                  <c:v>Femenino</c:v>
                </c:pt>
                <c:pt idx="3">
                  <c:v>Gran Santo Domingo</c:v>
                </c:pt>
                <c:pt idx="4">
                  <c:v>Norte o Cibao</c:v>
                </c:pt>
                <c:pt idx="5">
                  <c:v>Sur</c:v>
                </c:pt>
                <c:pt idx="6">
                  <c:v>Este</c:v>
                </c:pt>
              </c:strCache>
            </c:strRef>
          </c:cat>
          <c:val>
            <c:numRef>
              <c:f>'Gráfico 35'!$D$4:$D$10</c:f>
              <c:numCache>
                <c:formatCode>#,##0.00</c:formatCode>
                <c:ptCount val="7"/>
                <c:pt idx="0">
                  <c:v>14.924422205123042</c:v>
                </c:pt>
                <c:pt idx="1">
                  <c:v>9.377536008432779</c:v>
                </c:pt>
                <c:pt idx="2">
                  <c:v>22.095609772863551</c:v>
                </c:pt>
                <c:pt idx="3">
                  <c:v>18.581466279444999</c:v>
                </c:pt>
                <c:pt idx="4">
                  <c:v>9.7524022913367503</c:v>
                </c:pt>
                <c:pt idx="5">
                  <c:v>15.73395293424</c:v>
                </c:pt>
                <c:pt idx="6">
                  <c:v>16.536995099042301</c:v>
                </c:pt>
              </c:numCache>
            </c:numRef>
          </c:val>
          <c:extLst>
            <c:ext xmlns:c16="http://schemas.microsoft.com/office/drawing/2014/chart" uri="{C3380CC4-5D6E-409C-BE32-E72D297353CC}">
              <c16:uniqueId val="{00000002-A35D-48E7-AF0E-352247B87A20}"/>
            </c:ext>
          </c:extLst>
        </c:ser>
        <c:ser>
          <c:idx val="3"/>
          <c:order val="3"/>
          <c:tx>
            <c:strRef>
              <c:f>'Gráfico 35'!$E$3</c:f>
              <c:strCache>
                <c:ptCount val="1"/>
                <c:pt idx="0">
                  <c:v>2021</c:v>
                </c:pt>
              </c:strCache>
            </c:strRef>
          </c:tx>
          <c:spPr>
            <a:solidFill>
              <a:schemeClr val="accent1">
                <a:lumMod val="40000"/>
                <a:lumOff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35'!$A$4:$A$10</c:f>
              <c:strCache>
                <c:ptCount val="7"/>
                <c:pt idx="1">
                  <c:v>Masculino</c:v>
                </c:pt>
                <c:pt idx="2">
                  <c:v>Femenino</c:v>
                </c:pt>
                <c:pt idx="3">
                  <c:v>Gran Santo Domingo</c:v>
                </c:pt>
                <c:pt idx="4">
                  <c:v>Norte o Cibao</c:v>
                </c:pt>
                <c:pt idx="5">
                  <c:v>Sur</c:v>
                </c:pt>
                <c:pt idx="6">
                  <c:v>Este</c:v>
                </c:pt>
              </c:strCache>
            </c:strRef>
          </c:cat>
          <c:val>
            <c:numRef>
              <c:f>'Gráfico 35'!$E$4:$E$10</c:f>
              <c:numCache>
                <c:formatCode>#,##0.00</c:formatCode>
                <c:ptCount val="7"/>
                <c:pt idx="0">
                  <c:v>14.3</c:v>
                </c:pt>
                <c:pt idx="1">
                  <c:v>8</c:v>
                </c:pt>
                <c:pt idx="2">
                  <c:v>22.2</c:v>
                </c:pt>
                <c:pt idx="3">
                  <c:v>16.808894960365901</c:v>
                </c:pt>
                <c:pt idx="4">
                  <c:v>8.7954180969140001</c:v>
                </c:pt>
                <c:pt idx="5">
                  <c:v>19.1679739923424</c:v>
                </c:pt>
                <c:pt idx="6">
                  <c:v>14.444743118105899</c:v>
                </c:pt>
              </c:numCache>
            </c:numRef>
          </c:val>
          <c:extLst>
            <c:ext xmlns:c16="http://schemas.microsoft.com/office/drawing/2014/chart" uri="{C3380CC4-5D6E-409C-BE32-E72D297353CC}">
              <c16:uniqueId val="{00000003-A35D-48E7-AF0E-352247B87A20}"/>
            </c:ext>
          </c:extLst>
        </c:ser>
        <c:ser>
          <c:idx val="4"/>
          <c:order val="4"/>
          <c:tx>
            <c:strRef>
              <c:f>'Gráfico 35'!$F$3</c:f>
              <c:strCache>
                <c:ptCount val="1"/>
                <c:pt idx="0">
                  <c:v>2022</c:v>
                </c:pt>
              </c:strCache>
            </c:strRef>
          </c:tx>
          <c:spPr>
            <a:solidFill>
              <a:schemeClr val="accent5">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35'!$A$4:$A$10</c:f>
              <c:strCache>
                <c:ptCount val="7"/>
                <c:pt idx="1">
                  <c:v>Masculino</c:v>
                </c:pt>
                <c:pt idx="2">
                  <c:v>Femenino</c:v>
                </c:pt>
                <c:pt idx="3">
                  <c:v>Gran Santo Domingo</c:v>
                </c:pt>
                <c:pt idx="4">
                  <c:v>Norte o Cibao</c:v>
                </c:pt>
                <c:pt idx="5">
                  <c:v>Sur</c:v>
                </c:pt>
                <c:pt idx="6">
                  <c:v>Este</c:v>
                </c:pt>
              </c:strCache>
            </c:strRef>
          </c:cat>
          <c:val>
            <c:numRef>
              <c:f>'Gráfico 35'!$F$4:$F$10</c:f>
              <c:numCache>
                <c:formatCode>#,##0.00</c:formatCode>
                <c:ptCount val="7"/>
                <c:pt idx="0">
                  <c:v>11.664400000000001</c:v>
                </c:pt>
                <c:pt idx="1">
                  <c:v>6.2370999999999999</c:v>
                </c:pt>
                <c:pt idx="2">
                  <c:v>18.476299999999998</c:v>
                </c:pt>
                <c:pt idx="3">
                  <c:v>12.8550743477828</c:v>
                </c:pt>
                <c:pt idx="4">
                  <c:v>8.1584912417805597</c:v>
                </c:pt>
                <c:pt idx="5">
                  <c:v>16.641966064001998</c:v>
                </c:pt>
                <c:pt idx="6">
                  <c:v>10.37508184473</c:v>
                </c:pt>
              </c:numCache>
            </c:numRef>
          </c:val>
          <c:extLst>
            <c:ext xmlns:c16="http://schemas.microsoft.com/office/drawing/2014/chart" uri="{C3380CC4-5D6E-409C-BE32-E72D297353CC}">
              <c16:uniqueId val="{00000004-A35D-48E7-AF0E-352247B87A20}"/>
            </c:ext>
          </c:extLst>
        </c:ser>
        <c:ser>
          <c:idx val="5"/>
          <c:order val="5"/>
          <c:tx>
            <c:strRef>
              <c:f>'Gráfico 35'!$G$3</c:f>
              <c:strCache>
                <c:ptCount val="1"/>
                <c:pt idx="0">
                  <c:v>2023</c:v>
                </c:pt>
              </c:strCache>
            </c:strRef>
          </c:tx>
          <c:spPr>
            <a:solidFill>
              <a:schemeClr val="accent5">
                <a:lumMod val="20000"/>
                <a:lumOff val="8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35'!$A$4:$A$10</c:f>
              <c:strCache>
                <c:ptCount val="7"/>
                <c:pt idx="1">
                  <c:v>Masculino</c:v>
                </c:pt>
                <c:pt idx="2">
                  <c:v>Femenino</c:v>
                </c:pt>
                <c:pt idx="3">
                  <c:v>Gran Santo Domingo</c:v>
                </c:pt>
                <c:pt idx="4">
                  <c:v>Norte o Cibao</c:v>
                </c:pt>
                <c:pt idx="5">
                  <c:v>Sur</c:v>
                </c:pt>
                <c:pt idx="6">
                  <c:v>Este</c:v>
                </c:pt>
              </c:strCache>
            </c:strRef>
          </c:cat>
          <c:val>
            <c:numRef>
              <c:f>'Gráfico 35'!$G$4:$G$10</c:f>
              <c:numCache>
                <c:formatCode>#,##0.00</c:formatCode>
                <c:ptCount val="7"/>
                <c:pt idx="0">
                  <c:v>11.482102944842822</c:v>
                </c:pt>
                <c:pt idx="1">
                  <c:v>6.6331211988262577</c:v>
                </c:pt>
                <c:pt idx="2">
                  <c:v>17.485774151194128</c:v>
                </c:pt>
                <c:pt idx="3">
                  <c:v>12.3997418777773</c:v>
                </c:pt>
                <c:pt idx="4">
                  <c:v>7.9381843154238796</c:v>
                </c:pt>
                <c:pt idx="5">
                  <c:v>16.806529242200298</c:v>
                </c:pt>
                <c:pt idx="6">
                  <c:v>10.696573386855601</c:v>
                </c:pt>
              </c:numCache>
            </c:numRef>
          </c:val>
          <c:extLst>
            <c:ext xmlns:c16="http://schemas.microsoft.com/office/drawing/2014/chart" uri="{C3380CC4-5D6E-409C-BE32-E72D297353CC}">
              <c16:uniqueId val="{00000005-A35D-48E7-AF0E-352247B87A20}"/>
            </c:ext>
          </c:extLst>
        </c:ser>
        <c:ser>
          <c:idx val="6"/>
          <c:order val="6"/>
          <c:tx>
            <c:strRef>
              <c:f>'Gráfico 35'!$H$3</c:f>
              <c:strCache>
                <c:ptCount val="1"/>
                <c:pt idx="0">
                  <c:v>Meta 2025</c:v>
                </c:pt>
              </c:strCache>
            </c:strRef>
          </c:tx>
          <c:spPr>
            <a:solidFill>
              <a:srgbClr val="01898A"/>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35'!$A$4:$A$10</c:f>
              <c:strCache>
                <c:ptCount val="7"/>
                <c:pt idx="1">
                  <c:v>Masculino</c:v>
                </c:pt>
                <c:pt idx="2">
                  <c:v>Femenino</c:v>
                </c:pt>
                <c:pt idx="3">
                  <c:v>Gran Santo Domingo</c:v>
                </c:pt>
                <c:pt idx="4">
                  <c:v>Norte o Cibao</c:v>
                </c:pt>
                <c:pt idx="5">
                  <c:v>Sur</c:v>
                </c:pt>
                <c:pt idx="6">
                  <c:v>Este</c:v>
                </c:pt>
              </c:strCache>
            </c:strRef>
          </c:cat>
          <c:val>
            <c:numRef>
              <c:f>'Gráfico 35'!$H$4:$H$10</c:f>
              <c:numCache>
                <c:formatCode>#,##0.00</c:formatCode>
                <c:ptCount val="7"/>
                <c:pt idx="0">
                  <c:v>7</c:v>
                </c:pt>
              </c:numCache>
            </c:numRef>
          </c:val>
          <c:extLst>
            <c:ext xmlns:c16="http://schemas.microsoft.com/office/drawing/2014/chart" uri="{C3380CC4-5D6E-409C-BE32-E72D297353CC}">
              <c16:uniqueId val="{00000006-A35D-48E7-AF0E-352247B87A20}"/>
            </c:ext>
          </c:extLst>
        </c:ser>
        <c:dLbls>
          <c:dLblPos val="outEnd"/>
          <c:showLegendKey val="0"/>
          <c:showVal val="1"/>
          <c:showCatName val="0"/>
          <c:showSerName val="0"/>
          <c:showPercent val="0"/>
          <c:showBubbleSize val="0"/>
        </c:dLbls>
        <c:gapWidth val="219"/>
        <c:overlap val="-27"/>
        <c:axId val="318937216"/>
        <c:axId val="318916576"/>
      </c:barChart>
      <c:catAx>
        <c:axId val="318937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318916576"/>
        <c:crosses val="autoZero"/>
        <c:auto val="1"/>
        <c:lblAlgn val="ctr"/>
        <c:lblOffset val="100"/>
        <c:noMultiLvlLbl val="0"/>
      </c:catAx>
      <c:valAx>
        <c:axId val="318916576"/>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3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1334602641882882E-2"/>
          <c:y val="0.13874587951387593"/>
          <c:w val="0.90238962167945569"/>
          <c:h val="0.74412608376559553"/>
        </c:manualLayout>
      </c:layout>
      <c:barChart>
        <c:barDir val="col"/>
        <c:grouping val="clustered"/>
        <c:varyColors val="0"/>
        <c:ser>
          <c:idx val="0"/>
          <c:order val="0"/>
          <c:tx>
            <c:v>Nacional</c:v>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580E-4941-9965-F524565CA0F3}"/>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36'!$B$3:$H$3</c:f>
              <c:strCache>
                <c:ptCount val="7"/>
                <c:pt idx="0">
                  <c:v>2015</c:v>
                </c:pt>
                <c:pt idx="1">
                  <c:v>2019</c:v>
                </c:pt>
                <c:pt idx="2">
                  <c:v>2020</c:v>
                </c:pt>
                <c:pt idx="3">
                  <c:v>2021</c:v>
                </c:pt>
                <c:pt idx="4">
                  <c:v>2022</c:v>
                </c:pt>
                <c:pt idx="5">
                  <c:v>2023</c:v>
                </c:pt>
                <c:pt idx="6">
                  <c:v>Meta 2025</c:v>
                </c:pt>
              </c:strCache>
            </c:strRef>
          </c:cat>
          <c:val>
            <c:numRef>
              <c:f>'Gráfico 36'!$B$4:$H$4</c:f>
              <c:numCache>
                <c:formatCode>#,##0.00</c:formatCode>
                <c:ptCount val="7"/>
                <c:pt idx="0">
                  <c:v>42.434992735245665</c:v>
                </c:pt>
                <c:pt idx="1">
                  <c:v>51.153599999999997</c:v>
                </c:pt>
                <c:pt idx="2">
                  <c:v>50.587499999999999</c:v>
                </c:pt>
                <c:pt idx="3">
                  <c:v>48.474400000000003</c:v>
                </c:pt>
                <c:pt idx="4">
                  <c:v>48.537631013565417</c:v>
                </c:pt>
                <c:pt idx="5">
                  <c:v>49.182220899165877</c:v>
                </c:pt>
                <c:pt idx="6">
                  <c:v>55</c:v>
                </c:pt>
              </c:numCache>
            </c:numRef>
          </c:val>
          <c:extLst>
            <c:ext xmlns:c16="http://schemas.microsoft.com/office/drawing/2014/chart" uri="{C3380CC4-5D6E-409C-BE32-E72D297353CC}">
              <c16:uniqueId val="{00000002-580E-4941-9965-F524565CA0F3}"/>
            </c:ext>
          </c:extLst>
        </c:ser>
        <c:ser>
          <c:idx val="1"/>
          <c:order val="1"/>
          <c:tx>
            <c:strRef>
              <c:f>'Gráfico 36'!$A$5</c:f>
              <c:strCache>
                <c:ptCount val="1"/>
                <c:pt idx="0">
                  <c:v>Masculino</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36'!$B$3:$H$3</c:f>
              <c:strCache>
                <c:ptCount val="7"/>
                <c:pt idx="0">
                  <c:v>2015</c:v>
                </c:pt>
                <c:pt idx="1">
                  <c:v>2019</c:v>
                </c:pt>
                <c:pt idx="2">
                  <c:v>2020</c:v>
                </c:pt>
                <c:pt idx="3">
                  <c:v>2021</c:v>
                </c:pt>
                <c:pt idx="4">
                  <c:v>2022</c:v>
                </c:pt>
                <c:pt idx="5">
                  <c:v>2023</c:v>
                </c:pt>
                <c:pt idx="6">
                  <c:v>Meta 2025</c:v>
                </c:pt>
              </c:strCache>
            </c:strRef>
          </c:cat>
          <c:val>
            <c:numRef>
              <c:f>'Gráfico 36'!$B$5:$H$5</c:f>
              <c:numCache>
                <c:formatCode>#,##0.00</c:formatCode>
                <c:ptCount val="7"/>
                <c:pt idx="0">
                  <c:v>39.569264380776204</c:v>
                </c:pt>
                <c:pt idx="1">
                  <c:v>44.734900000000003</c:v>
                </c:pt>
                <c:pt idx="2">
                  <c:v>44.141500000000001</c:v>
                </c:pt>
                <c:pt idx="3">
                  <c:v>41.569499999999998</c:v>
                </c:pt>
                <c:pt idx="4">
                  <c:v>42.269410110392919</c:v>
                </c:pt>
                <c:pt idx="5">
                  <c:v>42.95368325412057</c:v>
                </c:pt>
              </c:numCache>
            </c:numRef>
          </c:val>
          <c:extLst>
            <c:ext xmlns:c16="http://schemas.microsoft.com/office/drawing/2014/chart" uri="{C3380CC4-5D6E-409C-BE32-E72D297353CC}">
              <c16:uniqueId val="{00000003-580E-4941-9965-F524565CA0F3}"/>
            </c:ext>
          </c:extLst>
        </c:ser>
        <c:ser>
          <c:idx val="2"/>
          <c:order val="2"/>
          <c:tx>
            <c:strRef>
              <c:f>'Gráfico 36'!$A$6</c:f>
              <c:strCache>
                <c:ptCount val="1"/>
                <c:pt idx="0">
                  <c:v>Femenino</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36'!$B$3:$H$3</c:f>
              <c:strCache>
                <c:ptCount val="7"/>
                <c:pt idx="0">
                  <c:v>2015</c:v>
                </c:pt>
                <c:pt idx="1">
                  <c:v>2019</c:v>
                </c:pt>
                <c:pt idx="2">
                  <c:v>2020</c:v>
                </c:pt>
                <c:pt idx="3">
                  <c:v>2021</c:v>
                </c:pt>
                <c:pt idx="4">
                  <c:v>2022</c:v>
                </c:pt>
                <c:pt idx="5">
                  <c:v>2023</c:v>
                </c:pt>
                <c:pt idx="6">
                  <c:v>Meta 2025</c:v>
                </c:pt>
              </c:strCache>
            </c:strRef>
          </c:cat>
          <c:val>
            <c:numRef>
              <c:f>'Gráfico 36'!$B$6:$H$6</c:f>
              <c:numCache>
                <c:formatCode>#,##0.00</c:formatCode>
                <c:ptCount val="7"/>
                <c:pt idx="0">
                  <c:v>47.033537248448546</c:v>
                </c:pt>
                <c:pt idx="1">
                  <c:v>61.842199999999998</c:v>
                </c:pt>
                <c:pt idx="2">
                  <c:v>61.547800000000002</c:v>
                </c:pt>
                <c:pt idx="3">
                  <c:v>60.105400000000003</c:v>
                </c:pt>
                <c:pt idx="4">
                  <c:v>58.642219310513305</c:v>
                </c:pt>
                <c:pt idx="5">
                  <c:v>58.92202988807054</c:v>
                </c:pt>
              </c:numCache>
            </c:numRef>
          </c:val>
          <c:extLst>
            <c:ext xmlns:c16="http://schemas.microsoft.com/office/drawing/2014/chart" uri="{C3380CC4-5D6E-409C-BE32-E72D297353CC}">
              <c16:uniqueId val="{00000004-580E-4941-9965-F524565CA0F3}"/>
            </c:ext>
          </c:extLst>
        </c:ser>
        <c:dLbls>
          <c:dLblPos val="outEnd"/>
          <c:showLegendKey val="0"/>
          <c:showVal val="1"/>
          <c:showCatName val="0"/>
          <c:showSerName val="0"/>
          <c:showPercent val="0"/>
          <c:showBubbleSize val="0"/>
        </c:dLbls>
        <c:gapWidth val="219"/>
        <c:overlap val="-27"/>
        <c:axId val="318937216"/>
        <c:axId val="318916576"/>
      </c:barChart>
      <c:catAx>
        <c:axId val="318937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16576"/>
        <c:crosses val="autoZero"/>
        <c:auto val="1"/>
        <c:lblAlgn val="ctr"/>
        <c:lblOffset val="100"/>
        <c:noMultiLvlLbl val="0"/>
      </c:catAx>
      <c:valAx>
        <c:axId val="318916576"/>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318937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Nacional</c:v>
          </c:tx>
          <c:spPr>
            <a:solidFill>
              <a:srgbClr val="003C6C"/>
            </a:solidFill>
            <a:ln>
              <a:noFill/>
            </a:ln>
            <a:effectLst/>
          </c:spPr>
          <c:invertIfNegative val="0"/>
          <c:dPt>
            <c:idx val="6"/>
            <c:invertIfNegative val="0"/>
            <c:bubble3D val="0"/>
            <c:spPr>
              <a:solidFill>
                <a:srgbClr val="01898A"/>
              </a:solidFill>
              <a:ln>
                <a:noFill/>
              </a:ln>
              <a:effectLst/>
            </c:spPr>
            <c:extLst>
              <c:ext xmlns:c16="http://schemas.microsoft.com/office/drawing/2014/chart" uri="{C3380CC4-5D6E-409C-BE32-E72D297353CC}">
                <c16:uniqueId val="{00000001-72C2-4C82-B8AB-6068DD39C3F7}"/>
              </c:ext>
            </c:extLst>
          </c:dPt>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37'!$B$3:$H$3</c:f>
              <c:strCache>
                <c:ptCount val="7"/>
                <c:pt idx="0">
                  <c:v>2015</c:v>
                </c:pt>
                <c:pt idx="1">
                  <c:v>2019</c:v>
                </c:pt>
                <c:pt idx="2">
                  <c:v>2020</c:v>
                </c:pt>
                <c:pt idx="3">
                  <c:v>2021</c:v>
                </c:pt>
                <c:pt idx="4">
                  <c:v>2022</c:v>
                </c:pt>
                <c:pt idx="5">
                  <c:v>2023</c:v>
                </c:pt>
                <c:pt idx="6">
                  <c:v>Meta 2025</c:v>
                </c:pt>
              </c:strCache>
            </c:strRef>
          </c:cat>
          <c:val>
            <c:numRef>
              <c:f>'Gráfico 37'!$B$4:$H$4</c:f>
              <c:numCache>
                <c:formatCode>#,##0.00</c:formatCode>
                <c:ptCount val="7"/>
                <c:pt idx="0">
                  <c:v>24.832365902136171</c:v>
                </c:pt>
                <c:pt idx="1">
                  <c:v>27.666927000000001</c:v>
                </c:pt>
                <c:pt idx="2">
                  <c:v>20.176815742911327</c:v>
                </c:pt>
                <c:pt idx="3">
                  <c:v>22.39</c:v>
                </c:pt>
                <c:pt idx="4">
                  <c:v>25.53</c:v>
                </c:pt>
                <c:pt idx="5">
                  <c:v>20.76</c:v>
                </c:pt>
                <c:pt idx="6">
                  <c:v>43.5</c:v>
                </c:pt>
              </c:numCache>
            </c:numRef>
          </c:val>
          <c:extLst>
            <c:ext xmlns:c16="http://schemas.microsoft.com/office/drawing/2014/chart" uri="{C3380CC4-5D6E-409C-BE32-E72D297353CC}">
              <c16:uniqueId val="{00000002-72C2-4C82-B8AB-6068DD39C3F7}"/>
            </c:ext>
          </c:extLst>
        </c:ser>
        <c:ser>
          <c:idx val="1"/>
          <c:order val="1"/>
          <c:tx>
            <c:strRef>
              <c:f>'Gráfico 37'!$A$5</c:f>
              <c:strCache>
                <c:ptCount val="1"/>
                <c:pt idx="0">
                  <c:v>Masculino</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37'!$B$3:$H$3</c:f>
              <c:strCache>
                <c:ptCount val="7"/>
                <c:pt idx="0">
                  <c:v>2015</c:v>
                </c:pt>
                <c:pt idx="1">
                  <c:v>2019</c:v>
                </c:pt>
                <c:pt idx="2">
                  <c:v>2020</c:v>
                </c:pt>
                <c:pt idx="3">
                  <c:v>2021</c:v>
                </c:pt>
                <c:pt idx="4">
                  <c:v>2022</c:v>
                </c:pt>
                <c:pt idx="5">
                  <c:v>2023</c:v>
                </c:pt>
                <c:pt idx="6">
                  <c:v>Meta 2025</c:v>
                </c:pt>
              </c:strCache>
            </c:strRef>
          </c:cat>
          <c:val>
            <c:numRef>
              <c:f>'Gráfico 37'!$B$5:$H$5</c:f>
              <c:numCache>
                <c:formatCode>#,##0.00</c:formatCode>
                <c:ptCount val="7"/>
                <c:pt idx="0">
                  <c:v>18.935658360913941</c:v>
                </c:pt>
                <c:pt idx="1">
                  <c:v>20.000710000000002</c:v>
                </c:pt>
                <c:pt idx="2">
                  <c:v>14.733784677969618</c:v>
                </c:pt>
                <c:pt idx="3">
                  <c:v>17.25</c:v>
                </c:pt>
                <c:pt idx="4">
                  <c:v>17.89</c:v>
                </c:pt>
                <c:pt idx="5">
                  <c:v>13.31</c:v>
                </c:pt>
              </c:numCache>
            </c:numRef>
          </c:val>
          <c:extLst>
            <c:ext xmlns:c16="http://schemas.microsoft.com/office/drawing/2014/chart" uri="{C3380CC4-5D6E-409C-BE32-E72D297353CC}">
              <c16:uniqueId val="{00000003-72C2-4C82-B8AB-6068DD39C3F7}"/>
            </c:ext>
          </c:extLst>
        </c:ser>
        <c:ser>
          <c:idx val="2"/>
          <c:order val="2"/>
          <c:tx>
            <c:strRef>
              <c:f>'Gráfico 37'!$A$6</c:f>
              <c:strCache>
                <c:ptCount val="1"/>
                <c:pt idx="0">
                  <c:v>Femenino</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37'!$B$3:$H$3</c:f>
              <c:strCache>
                <c:ptCount val="7"/>
                <c:pt idx="0">
                  <c:v>2015</c:v>
                </c:pt>
                <c:pt idx="1">
                  <c:v>2019</c:v>
                </c:pt>
                <c:pt idx="2">
                  <c:v>2020</c:v>
                </c:pt>
                <c:pt idx="3">
                  <c:v>2021</c:v>
                </c:pt>
                <c:pt idx="4">
                  <c:v>2022</c:v>
                </c:pt>
                <c:pt idx="5">
                  <c:v>2023</c:v>
                </c:pt>
                <c:pt idx="6">
                  <c:v>Meta 2025</c:v>
                </c:pt>
              </c:strCache>
            </c:strRef>
          </c:cat>
          <c:val>
            <c:numRef>
              <c:f>'Gráfico 37'!$B$6:$H$6</c:f>
              <c:numCache>
                <c:formatCode>#,##0.00</c:formatCode>
                <c:ptCount val="7"/>
                <c:pt idx="0">
                  <c:v>31.133261564203515</c:v>
                </c:pt>
                <c:pt idx="1">
                  <c:v>35.149456000000001</c:v>
                </c:pt>
                <c:pt idx="2">
                  <c:v>25.839905168271752</c:v>
                </c:pt>
                <c:pt idx="3">
                  <c:v>27.44</c:v>
                </c:pt>
                <c:pt idx="4">
                  <c:v>33.26</c:v>
                </c:pt>
                <c:pt idx="5">
                  <c:v>28.32</c:v>
                </c:pt>
              </c:numCache>
            </c:numRef>
          </c:val>
          <c:extLst>
            <c:ext xmlns:c16="http://schemas.microsoft.com/office/drawing/2014/chart" uri="{C3380CC4-5D6E-409C-BE32-E72D297353CC}">
              <c16:uniqueId val="{00000004-72C2-4C82-B8AB-6068DD39C3F7}"/>
            </c:ext>
          </c:extLst>
        </c:ser>
        <c:dLbls>
          <c:dLblPos val="outEnd"/>
          <c:showLegendKey val="0"/>
          <c:showVal val="1"/>
          <c:showCatName val="0"/>
          <c:showSerName val="0"/>
          <c:showPercent val="0"/>
          <c:showBubbleSize val="0"/>
        </c:dLbls>
        <c:gapWidth val="219"/>
        <c:overlap val="-27"/>
        <c:axId val="719761535"/>
        <c:axId val="719767775"/>
      </c:barChart>
      <c:catAx>
        <c:axId val="7197615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719767775"/>
        <c:crosses val="autoZero"/>
        <c:auto val="1"/>
        <c:lblAlgn val="ctr"/>
        <c:lblOffset val="100"/>
        <c:noMultiLvlLbl val="0"/>
      </c:catAx>
      <c:valAx>
        <c:axId val="719767775"/>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71976153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rot="-5400000" vert="horz"/>
    <a:lstStyle/>
    <a:p>
      <a:pPr>
        <a:defRPr/>
      </a:pPr>
      <a:endParaRPr lang="es-D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4259842519685033E-2"/>
          <c:y val="9.8039245959316332E-2"/>
          <c:w val="0.8895496812898388"/>
          <c:h val="0.81130085264809404"/>
        </c:manualLayout>
      </c:layout>
      <c:barChart>
        <c:barDir val="col"/>
        <c:grouping val="clustered"/>
        <c:varyColors val="0"/>
        <c:ser>
          <c:idx val="0"/>
          <c:order val="0"/>
          <c:spPr>
            <a:solidFill>
              <a:srgbClr val="003C6C"/>
            </a:solidFill>
            <a:ln>
              <a:noFill/>
            </a:ln>
            <a:effectLst/>
          </c:spPr>
          <c:invertIfNegative val="0"/>
          <c:dPt>
            <c:idx val="5"/>
            <c:invertIfNegative val="0"/>
            <c:bubble3D val="0"/>
            <c:spPr>
              <a:solidFill>
                <a:srgbClr val="01898A"/>
              </a:solidFill>
              <a:ln>
                <a:noFill/>
              </a:ln>
              <a:effectLst/>
            </c:spPr>
            <c:extLst>
              <c:ext xmlns:c16="http://schemas.microsoft.com/office/drawing/2014/chart" uri="{C3380CC4-5D6E-409C-BE32-E72D297353CC}">
                <c16:uniqueId val="{00000001-ED3A-4A3B-8A15-2A31DB13377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38'!$B$3:$G$3</c:f>
              <c:strCache>
                <c:ptCount val="6"/>
                <c:pt idx="0">
                  <c:v>2015</c:v>
                </c:pt>
                <c:pt idx="1">
                  <c:v>2019</c:v>
                </c:pt>
                <c:pt idx="2">
                  <c:v>2020</c:v>
                </c:pt>
                <c:pt idx="3">
                  <c:v>2021</c:v>
                </c:pt>
                <c:pt idx="4">
                  <c:v>2022</c:v>
                </c:pt>
                <c:pt idx="5">
                  <c:v>Meta 2025</c:v>
                </c:pt>
              </c:strCache>
            </c:strRef>
          </c:cat>
          <c:val>
            <c:numRef>
              <c:f>'Gráfico 38'!$B$4:$G$4</c:f>
              <c:numCache>
                <c:formatCode>#,##0.00</c:formatCode>
                <c:ptCount val="6"/>
                <c:pt idx="0">
                  <c:v>54.2</c:v>
                </c:pt>
                <c:pt idx="1">
                  <c:v>79.7</c:v>
                </c:pt>
                <c:pt idx="2">
                  <c:v>81.599999999999994</c:v>
                </c:pt>
                <c:pt idx="3">
                  <c:v>85.2</c:v>
                </c:pt>
                <c:pt idx="4">
                  <c:v>84.4</c:v>
                </c:pt>
                <c:pt idx="5">
                  <c:v>60</c:v>
                </c:pt>
              </c:numCache>
            </c:numRef>
          </c:val>
          <c:extLst>
            <c:ext xmlns:c16="http://schemas.microsoft.com/office/drawing/2014/chart" uri="{C3380CC4-5D6E-409C-BE32-E72D297353CC}">
              <c16:uniqueId val="{00000002-ED3A-4A3B-8A15-2A31DB133779}"/>
            </c:ext>
          </c:extLst>
        </c:ser>
        <c:dLbls>
          <c:dLblPos val="outEnd"/>
          <c:showLegendKey val="0"/>
          <c:showVal val="1"/>
          <c:showCatName val="0"/>
          <c:showSerName val="0"/>
          <c:showPercent val="0"/>
          <c:showBubbleSize val="0"/>
        </c:dLbls>
        <c:gapWidth val="219"/>
        <c:overlap val="-27"/>
        <c:axId val="1145271039"/>
        <c:axId val="1145272479"/>
      </c:barChart>
      <c:catAx>
        <c:axId val="11452710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45272479"/>
        <c:crosses val="autoZero"/>
        <c:auto val="1"/>
        <c:lblAlgn val="ctr"/>
        <c:lblOffset val="100"/>
        <c:noMultiLvlLbl val="0"/>
      </c:catAx>
      <c:valAx>
        <c:axId val="1145272479"/>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14527103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1"/>
          <c:order val="0"/>
          <c:tx>
            <c:strRef>
              <c:f>'Gráfico 38'!$A$22</c:f>
              <c:strCache>
                <c:ptCount val="1"/>
                <c:pt idx="0">
                  <c:v>Masculino</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38'!$A$21:$B$21</c:f>
              <c:strCache>
                <c:ptCount val="1"/>
                <c:pt idx="0">
                  <c:v>Desagregación 2022</c:v>
                </c:pt>
              </c:strCache>
            </c:strRef>
          </c:cat>
          <c:val>
            <c:numRef>
              <c:f>'Gráfico 38'!$B$22</c:f>
              <c:numCache>
                <c:formatCode>#,##0.00</c:formatCode>
                <c:ptCount val="1"/>
                <c:pt idx="0">
                  <c:v>83.1</c:v>
                </c:pt>
              </c:numCache>
            </c:numRef>
          </c:val>
          <c:extLst>
            <c:ext xmlns:c16="http://schemas.microsoft.com/office/drawing/2014/chart" uri="{C3380CC4-5D6E-409C-BE32-E72D297353CC}">
              <c16:uniqueId val="{00000001-73A3-469B-B737-A91BB13D9B3D}"/>
            </c:ext>
          </c:extLst>
        </c:ser>
        <c:ser>
          <c:idx val="2"/>
          <c:order val="1"/>
          <c:tx>
            <c:strRef>
              <c:f>'Gráfico 38'!$A$23</c:f>
              <c:strCache>
                <c:ptCount val="1"/>
                <c:pt idx="0">
                  <c:v>Femenino</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38'!$A$21:$B$21</c:f>
              <c:strCache>
                <c:ptCount val="1"/>
                <c:pt idx="0">
                  <c:v>Desagregación 2022</c:v>
                </c:pt>
              </c:strCache>
            </c:strRef>
          </c:cat>
          <c:val>
            <c:numRef>
              <c:f>'Gráfico 38'!$B$23</c:f>
              <c:numCache>
                <c:formatCode>#,##0.00</c:formatCode>
                <c:ptCount val="1"/>
                <c:pt idx="0">
                  <c:v>85.6</c:v>
                </c:pt>
              </c:numCache>
            </c:numRef>
          </c:val>
          <c:extLst>
            <c:ext xmlns:c16="http://schemas.microsoft.com/office/drawing/2014/chart" uri="{C3380CC4-5D6E-409C-BE32-E72D297353CC}">
              <c16:uniqueId val="{00000002-73A3-469B-B737-A91BB13D9B3D}"/>
            </c:ext>
          </c:extLst>
        </c:ser>
        <c:ser>
          <c:idx val="3"/>
          <c:order val="2"/>
          <c:tx>
            <c:strRef>
              <c:f>'Gráfico 38'!$A$24</c:f>
              <c:strCache>
                <c:ptCount val="1"/>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38'!$A$21:$B$21</c:f>
              <c:strCache>
                <c:ptCount val="1"/>
                <c:pt idx="0">
                  <c:v>Desagregación 2022</c:v>
                </c:pt>
              </c:strCache>
            </c:strRef>
          </c:cat>
          <c:val>
            <c:numRef>
              <c:f>'Gráfico 38'!$B$24</c:f>
              <c:numCache>
                <c:formatCode>#,##0.00</c:formatCode>
                <c:ptCount val="1"/>
              </c:numCache>
            </c:numRef>
          </c:val>
          <c:extLst>
            <c:ext xmlns:c16="http://schemas.microsoft.com/office/drawing/2014/chart" uri="{C3380CC4-5D6E-409C-BE32-E72D297353CC}">
              <c16:uniqueId val="{00000003-73A3-469B-B737-A91BB13D9B3D}"/>
            </c:ext>
          </c:extLst>
        </c:ser>
        <c:ser>
          <c:idx val="4"/>
          <c:order val="3"/>
          <c:tx>
            <c:strRef>
              <c:f>'Gráfico 38'!$A$25</c:f>
              <c:strCache>
                <c:ptCount val="1"/>
                <c:pt idx="0">
                  <c:v>Menos de 15 años de edad</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38'!$A$21:$B$21</c:f>
              <c:strCache>
                <c:ptCount val="1"/>
                <c:pt idx="0">
                  <c:v>Desagregación 2022</c:v>
                </c:pt>
              </c:strCache>
            </c:strRef>
          </c:cat>
          <c:val>
            <c:numRef>
              <c:f>'Gráfico 38'!$B$25</c:f>
              <c:numCache>
                <c:formatCode>#,##0.00</c:formatCode>
                <c:ptCount val="1"/>
                <c:pt idx="0">
                  <c:v>100</c:v>
                </c:pt>
              </c:numCache>
            </c:numRef>
          </c:val>
          <c:extLst>
            <c:ext xmlns:c16="http://schemas.microsoft.com/office/drawing/2014/chart" uri="{C3380CC4-5D6E-409C-BE32-E72D297353CC}">
              <c16:uniqueId val="{00000004-73A3-469B-B737-A91BB13D9B3D}"/>
            </c:ext>
          </c:extLst>
        </c:ser>
        <c:ser>
          <c:idx val="5"/>
          <c:order val="4"/>
          <c:tx>
            <c:strRef>
              <c:f>'Gráfico 38'!$A$26</c:f>
              <c:strCache>
                <c:ptCount val="1"/>
                <c:pt idx="0">
                  <c:v>De 15 a 24 años de edad</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38'!$A$21:$B$21</c:f>
              <c:strCache>
                <c:ptCount val="1"/>
                <c:pt idx="0">
                  <c:v>Desagregación 2022</c:v>
                </c:pt>
              </c:strCache>
            </c:strRef>
          </c:cat>
          <c:val>
            <c:numRef>
              <c:f>'Gráfico 38'!$B$26</c:f>
              <c:numCache>
                <c:formatCode>#,##0.00</c:formatCode>
                <c:ptCount val="1"/>
                <c:pt idx="0">
                  <c:v>91.9</c:v>
                </c:pt>
              </c:numCache>
            </c:numRef>
          </c:val>
          <c:extLst>
            <c:ext xmlns:c16="http://schemas.microsoft.com/office/drawing/2014/chart" uri="{C3380CC4-5D6E-409C-BE32-E72D297353CC}">
              <c16:uniqueId val="{00000005-73A3-469B-B737-A91BB13D9B3D}"/>
            </c:ext>
          </c:extLst>
        </c:ser>
        <c:ser>
          <c:idx val="6"/>
          <c:order val="5"/>
          <c:tx>
            <c:strRef>
              <c:f>'Gráfico 38'!$A$27</c:f>
              <c:strCache>
                <c:ptCount val="1"/>
                <c:pt idx="0">
                  <c:v>De 25 a 74 años de edad</c:v>
                </c:pt>
              </c:strCache>
            </c:strRef>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38'!$A$21:$B$21</c:f>
              <c:strCache>
                <c:ptCount val="1"/>
                <c:pt idx="0">
                  <c:v>Desagregación 2022</c:v>
                </c:pt>
              </c:strCache>
            </c:strRef>
          </c:cat>
          <c:val>
            <c:numRef>
              <c:f>'Gráfico 38'!$B$27</c:f>
              <c:numCache>
                <c:formatCode>#,##0.00</c:formatCode>
                <c:ptCount val="1"/>
                <c:pt idx="0">
                  <c:v>87.2</c:v>
                </c:pt>
              </c:numCache>
            </c:numRef>
          </c:val>
          <c:extLst>
            <c:ext xmlns:c16="http://schemas.microsoft.com/office/drawing/2014/chart" uri="{C3380CC4-5D6E-409C-BE32-E72D297353CC}">
              <c16:uniqueId val="{00000006-73A3-469B-B737-A91BB13D9B3D}"/>
            </c:ext>
          </c:extLst>
        </c:ser>
        <c:ser>
          <c:idx val="7"/>
          <c:order val="6"/>
          <c:tx>
            <c:strRef>
              <c:f>'Gráfico 38'!$A$28</c:f>
              <c:strCache>
                <c:ptCount val="1"/>
                <c:pt idx="0">
                  <c:v>75 años de edad</c:v>
                </c:pt>
              </c:strCache>
            </c:strRef>
          </c:tx>
          <c:spPr>
            <a:solidFill>
              <a:schemeClr val="accent2">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38'!$A$21:$B$21</c:f>
              <c:strCache>
                <c:ptCount val="1"/>
                <c:pt idx="0">
                  <c:v>Desagregación 2022</c:v>
                </c:pt>
              </c:strCache>
            </c:strRef>
          </c:cat>
          <c:val>
            <c:numRef>
              <c:f>'Gráfico 38'!$B$28</c:f>
              <c:numCache>
                <c:formatCode>#,##0.00</c:formatCode>
                <c:ptCount val="1"/>
                <c:pt idx="0">
                  <c:v>53.3</c:v>
                </c:pt>
              </c:numCache>
            </c:numRef>
          </c:val>
          <c:extLst>
            <c:ext xmlns:c16="http://schemas.microsoft.com/office/drawing/2014/chart" uri="{C3380CC4-5D6E-409C-BE32-E72D297353CC}">
              <c16:uniqueId val="{00000007-73A3-469B-B737-A91BB13D9B3D}"/>
            </c:ext>
          </c:extLst>
        </c:ser>
        <c:dLbls>
          <c:dLblPos val="outEnd"/>
          <c:showLegendKey val="0"/>
          <c:showVal val="1"/>
          <c:showCatName val="0"/>
          <c:showSerName val="0"/>
          <c:showPercent val="0"/>
          <c:showBubbleSize val="0"/>
        </c:dLbls>
        <c:gapWidth val="219"/>
        <c:overlap val="-27"/>
        <c:axId val="1443598287"/>
        <c:axId val="1443611727"/>
      </c:barChart>
      <c:catAx>
        <c:axId val="14435982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443611727"/>
        <c:crosses val="autoZero"/>
        <c:auto val="1"/>
        <c:lblAlgn val="ctr"/>
        <c:lblOffset val="100"/>
        <c:noMultiLvlLbl val="0"/>
      </c:catAx>
      <c:valAx>
        <c:axId val="1443611727"/>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44359828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3394376956577023E-2"/>
          <c:y val="0.14195079889692103"/>
          <c:w val="0.9037731026044763"/>
          <c:h val="0.71832742188813792"/>
        </c:manualLayout>
      </c:layout>
      <c:barChart>
        <c:barDir val="col"/>
        <c:grouping val="clustered"/>
        <c:varyColors val="0"/>
        <c:ser>
          <c:idx val="0"/>
          <c:order val="0"/>
          <c:tx>
            <c:strRef>
              <c:f>'Gráfico 39'!$B$3</c:f>
              <c:strCache>
                <c:ptCount val="1"/>
                <c:pt idx="0">
                  <c:v>2015</c:v>
                </c:pt>
              </c:strCache>
            </c:strRef>
          </c:tx>
          <c:spPr>
            <a:solidFill>
              <a:srgbClr val="003C6C"/>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39'!$A$4:$A$6</c:f>
              <c:strCache>
                <c:ptCount val="3"/>
                <c:pt idx="0">
                  <c:v>% en exportaciones mundiales de bienes</c:v>
                </c:pt>
                <c:pt idx="1">
                  <c:v>% en exportaciones mundiales de manufacturas</c:v>
                </c:pt>
                <c:pt idx="2">
                  <c:v>% en exportaciones mundiales de productos agropecuarios</c:v>
                </c:pt>
              </c:strCache>
            </c:strRef>
          </c:cat>
          <c:val>
            <c:numRef>
              <c:f>'Gráfico 39'!$B$4:$B$6</c:f>
              <c:numCache>
                <c:formatCode>#,##0.000</c:formatCode>
                <c:ptCount val="3"/>
                <c:pt idx="0">
                  <c:v>5.701654325159513E-2</c:v>
                </c:pt>
                <c:pt idx="1">
                  <c:v>4.6581532115418135E-2</c:v>
                </c:pt>
                <c:pt idx="2">
                  <c:v>0.14734755244665915</c:v>
                </c:pt>
              </c:numCache>
            </c:numRef>
          </c:val>
          <c:extLst>
            <c:ext xmlns:c16="http://schemas.microsoft.com/office/drawing/2014/chart" uri="{C3380CC4-5D6E-409C-BE32-E72D297353CC}">
              <c16:uniqueId val="{00000000-C5D7-4139-8FE5-936117E17936}"/>
            </c:ext>
          </c:extLst>
        </c:ser>
        <c:ser>
          <c:idx val="1"/>
          <c:order val="1"/>
          <c:tx>
            <c:strRef>
              <c:f>'Gráfico 39'!$C$3</c:f>
              <c:strCache>
                <c:ptCount val="1"/>
                <c:pt idx="0">
                  <c:v>2019</c:v>
                </c:pt>
              </c:strCache>
            </c:strRef>
          </c:tx>
          <c:spPr>
            <a:solidFill>
              <a:schemeClr val="accent1">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39'!$A$4:$A$6</c:f>
              <c:strCache>
                <c:ptCount val="3"/>
                <c:pt idx="0">
                  <c:v>% en exportaciones mundiales de bienes</c:v>
                </c:pt>
                <c:pt idx="1">
                  <c:v>% en exportaciones mundiales de manufacturas</c:v>
                </c:pt>
                <c:pt idx="2">
                  <c:v>% en exportaciones mundiales de productos agropecuarios</c:v>
                </c:pt>
              </c:strCache>
            </c:strRef>
          </c:cat>
          <c:val>
            <c:numRef>
              <c:f>'Gráfico 39'!$C$4:$C$6</c:f>
              <c:numCache>
                <c:formatCode>#,##0.000</c:formatCode>
                <c:ptCount val="3"/>
                <c:pt idx="0">
                  <c:v>5.8854614432079004E-2</c:v>
                </c:pt>
                <c:pt idx="1">
                  <c:v>4.965804980521963E-2</c:v>
                </c:pt>
                <c:pt idx="2">
                  <c:v>0.14500615143719942</c:v>
                </c:pt>
              </c:numCache>
            </c:numRef>
          </c:val>
          <c:extLst>
            <c:ext xmlns:c16="http://schemas.microsoft.com/office/drawing/2014/chart" uri="{C3380CC4-5D6E-409C-BE32-E72D297353CC}">
              <c16:uniqueId val="{00000001-C5D7-4139-8FE5-936117E17936}"/>
            </c:ext>
          </c:extLst>
        </c:ser>
        <c:ser>
          <c:idx val="2"/>
          <c:order val="2"/>
          <c:tx>
            <c:strRef>
              <c:f>'Gráfico 39'!$D$3</c:f>
              <c:strCache>
                <c:ptCount val="1"/>
                <c:pt idx="0">
                  <c:v>2020</c:v>
                </c:pt>
              </c:strCache>
            </c:strRef>
          </c:tx>
          <c:spPr>
            <a:solidFill>
              <a:schemeClr val="accent1">
                <a:lumMod val="60000"/>
                <a:lumOff val="4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39'!$A$4:$A$6</c:f>
              <c:strCache>
                <c:ptCount val="3"/>
                <c:pt idx="0">
                  <c:v>% en exportaciones mundiales de bienes</c:v>
                </c:pt>
                <c:pt idx="1">
                  <c:v>% en exportaciones mundiales de manufacturas</c:v>
                </c:pt>
                <c:pt idx="2">
                  <c:v>% en exportaciones mundiales de productos agropecuarios</c:v>
                </c:pt>
              </c:strCache>
            </c:strRef>
          </c:cat>
          <c:val>
            <c:numRef>
              <c:f>'Gráfico 39'!$D$4:$D$6</c:f>
              <c:numCache>
                <c:formatCode>#,##0.000</c:formatCode>
                <c:ptCount val="3"/>
                <c:pt idx="0">
                  <c:v>5.8358679969938078E-2</c:v>
                </c:pt>
                <c:pt idx="1">
                  <c:v>4.6210519181071524E-2</c:v>
                </c:pt>
                <c:pt idx="2">
                  <c:v>0.12417966537255282</c:v>
                </c:pt>
              </c:numCache>
            </c:numRef>
          </c:val>
          <c:extLst>
            <c:ext xmlns:c16="http://schemas.microsoft.com/office/drawing/2014/chart" uri="{C3380CC4-5D6E-409C-BE32-E72D297353CC}">
              <c16:uniqueId val="{00000002-C5D7-4139-8FE5-936117E17936}"/>
            </c:ext>
          </c:extLst>
        </c:ser>
        <c:ser>
          <c:idx val="3"/>
          <c:order val="3"/>
          <c:tx>
            <c:strRef>
              <c:f>'Gráfico 39'!$E$3</c:f>
              <c:strCache>
                <c:ptCount val="1"/>
                <c:pt idx="0">
                  <c:v>2021</c:v>
                </c:pt>
              </c:strCache>
            </c:strRef>
          </c:tx>
          <c:spPr>
            <a:solidFill>
              <a:schemeClr val="accent1">
                <a:lumMod val="40000"/>
                <a:lumOff val="6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39'!$A$4:$A$6</c:f>
              <c:strCache>
                <c:ptCount val="3"/>
                <c:pt idx="0">
                  <c:v>% en exportaciones mundiales de bienes</c:v>
                </c:pt>
                <c:pt idx="1">
                  <c:v>% en exportaciones mundiales de manufacturas</c:v>
                </c:pt>
                <c:pt idx="2">
                  <c:v>% en exportaciones mundiales de productos agropecuarios</c:v>
                </c:pt>
              </c:strCache>
            </c:strRef>
          </c:cat>
          <c:val>
            <c:numRef>
              <c:f>'Gráfico 39'!$E$4:$E$6</c:f>
              <c:numCache>
                <c:formatCode>#,##0.000</c:formatCode>
                <c:ptCount val="3"/>
                <c:pt idx="0">
                  <c:v>5.5947819551681745E-2</c:v>
                </c:pt>
                <c:pt idx="1">
                  <c:v>4.5002906675717873E-2</c:v>
                </c:pt>
                <c:pt idx="2">
                  <c:v>0.12798644739873363</c:v>
                </c:pt>
              </c:numCache>
            </c:numRef>
          </c:val>
          <c:extLst>
            <c:ext xmlns:c16="http://schemas.microsoft.com/office/drawing/2014/chart" uri="{C3380CC4-5D6E-409C-BE32-E72D297353CC}">
              <c16:uniqueId val="{00000003-C5D7-4139-8FE5-936117E17936}"/>
            </c:ext>
          </c:extLst>
        </c:ser>
        <c:ser>
          <c:idx val="4"/>
          <c:order val="4"/>
          <c:tx>
            <c:strRef>
              <c:f>'Gráfico 39'!$F$3</c:f>
              <c:strCache>
                <c:ptCount val="1"/>
                <c:pt idx="0">
                  <c:v>2022</c:v>
                </c:pt>
              </c:strCache>
            </c:strRef>
          </c:tx>
          <c:spPr>
            <a:solidFill>
              <a:schemeClr val="accent5">
                <a:lumMod val="75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39'!$A$4:$A$6</c:f>
              <c:strCache>
                <c:ptCount val="3"/>
                <c:pt idx="0">
                  <c:v>% en exportaciones mundiales de bienes</c:v>
                </c:pt>
                <c:pt idx="1">
                  <c:v>% en exportaciones mundiales de manufacturas</c:v>
                </c:pt>
                <c:pt idx="2">
                  <c:v>% en exportaciones mundiales de productos agropecuarios</c:v>
                </c:pt>
              </c:strCache>
            </c:strRef>
          </c:cat>
          <c:val>
            <c:numRef>
              <c:f>'Gráfico 39'!$F$4:$F$6</c:f>
              <c:numCache>
                <c:formatCode>#,##0.000</c:formatCode>
                <c:ptCount val="3"/>
                <c:pt idx="0">
                  <c:v>5.5290540614026391E-2</c:v>
                </c:pt>
                <c:pt idx="1">
                  <c:v>4.7779068467831316E-2</c:v>
                </c:pt>
                <c:pt idx="2">
                  <c:v>0.12672429102983807</c:v>
                </c:pt>
              </c:numCache>
            </c:numRef>
          </c:val>
          <c:extLst>
            <c:ext xmlns:c16="http://schemas.microsoft.com/office/drawing/2014/chart" uri="{C3380CC4-5D6E-409C-BE32-E72D297353CC}">
              <c16:uniqueId val="{00000004-C5D7-4139-8FE5-936117E17936}"/>
            </c:ext>
          </c:extLst>
        </c:ser>
        <c:ser>
          <c:idx val="5"/>
          <c:order val="5"/>
          <c:tx>
            <c:strRef>
              <c:f>'Gráfico 39'!$G$3</c:f>
              <c:strCache>
                <c:ptCount val="1"/>
                <c:pt idx="0">
                  <c:v>2023</c:v>
                </c:pt>
              </c:strCache>
            </c:strRef>
          </c:tx>
          <c:spPr>
            <a:solidFill>
              <a:schemeClr val="accent5">
                <a:lumMod val="20000"/>
                <a:lumOff val="80000"/>
              </a:schemeClr>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39'!$A$4:$A$6</c:f>
              <c:strCache>
                <c:ptCount val="3"/>
                <c:pt idx="0">
                  <c:v>% en exportaciones mundiales de bienes</c:v>
                </c:pt>
                <c:pt idx="1">
                  <c:v>% en exportaciones mundiales de manufacturas</c:v>
                </c:pt>
                <c:pt idx="2">
                  <c:v>% en exportaciones mundiales de productos agropecuarios</c:v>
                </c:pt>
              </c:strCache>
            </c:strRef>
          </c:cat>
          <c:val>
            <c:numRef>
              <c:f>'Gráfico 39'!$G$4:$G$6</c:f>
              <c:numCache>
                <c:formatCode>#,##0.000</c:formatCode>
                <c:ptCount val="3"/>
                <c:pt idx="0">
                  <c:v>5.4386458104095217E-2</c:v>
                </c:pt>
                <c:pt idx="1">
                  <c:v>4.8000000000000001E-2</c:v>
                </c:pt>
                <c:pt idx="2">
                  <c:v>0.128</c:v>
                </c:pt>
              </c:numCache>
            </c:numRef>
          </c:val>
          <c:extLst>
            <c:ext xmlns:c16="http://schemas.microsoft.com/office/drawing/2014/chart" uri="{C3380CC4-5D6E-409C-BE32-E72D297353CC}">
              <c16:uniqueId val="{00000005-C5D7-4139-8FE5-936117E17936}"/>
            </c:ext>
          </c:extLst>
        </c:ser>
        <c:ser>
          <c:idx val="6"/>
          <c:order val="6"/>
          <c:tx>
            <c:strRef>
              <c:f>'Gráfico 39'!$H$3</c:f>
              <c:strCache>
                <c:ptCount val="1"/>
                <c:pt idx="0">
                  <c:v>Meta 2025</c:v>
                </c:pt>
              </c:strCache>
            </c:strRef>
          </c:tx>
          <c:spPr>
            <a:solidFill>
              <a:srgbClr val="01898A"/>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39'!$A$4:$A$6</c:f>
              <c:strCache>
                <c:ptCount val="3"/>
                <c:pt idx="0">
                  <c:v>% en exportaciones mundiales de bienes</c:v>
                </c:pt>
                <c:pt idx="1">
                  <c:v>% en exportaciones mundiales de manufacturas</c:v>
                </c:pt>
                <c:pt idx="2">
                  <c:v>% en exportaciones mundiales de productos agropecuarios</c:v>
                </c:pt>
              </c:strCache>
            </c:strRef>
          </c:cat>
          <c:val>
            <c:numRef>
              <c:f>'Gráfico 39'!$H$4:$H$6</c:f>
              <c:numCache>
                <c:formatCode>#,##0.000</c:formatCode>
                <c:ptCount val="3"/>
                <c:pt idx="0">
                  <c:v>0.13500000000000001</c:v>
                </c:pt>
                <c:pt idx="1">
                  <c:v>0.113</c:v>
                </c:pt>
                <c:pt idx="2">
                  <c:v>0.14899999999999999</c:v>
                </c:pt>
              </c:numCache>
            </c:numRef>
          </c:val>
          <c:extLst>
            <c:ext xmlns:c16="http://schemas.microsoft.com/office/drawing/2014/chart" uri="{C3380CC4-5D6E-409C-BE32-E72D297353CC}">
              <c16:uniqueId val="{00000006-C5D7-4139-8FE5-936117E17936}"/>
            </c:ext>
          </c:extLst>
        </c:ser>
        <c:dLbls>
          <c:dLblPos val="outEnd"/>
          <c:showLegendKey val="0"/>
          <c:showVal val="1"/>
          <c:showCatName val="0"/>
          <c:showSerName val="0"/>
          <c:showPercent val="0"/>
          <c:showBubbleSize val="0"/>
        </c:dLbls>
        <c:gapWidth val="219"/>
        <c:overlap val="-27"/>
        <c:axId val="1320887327"/>
        <c:axId val="1320890207"/>
      </c:barChart>
      <c:catAx>
        <c:axId val="13208873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20890207"/>
        <c:crosses val="autoZero"/>
        <c:auto val="1"/>
        <c:lblAlgn val="ctr"/>
        <c:lblOffset val="100"/>
        <c:noMultiLvlLbl val="0"/>
      </c:catAx>
      <c:valAx>
        <c:axId val="1320890207"/>
        <c:scaling>
          <c:orientation val="minMax"/>
        </c:scaling>
        <c:delete val="0"/>
        <c:axPos val="l"/>
        <c:numFmt formatCode="#,##0.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20887327"/>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7945189680138119E-2"/>
          <c:y val="0.14195079889692103"/>
          <c:w val="0.88922224616251422"/>
          <c:h val="0.71832742188813792"/>
        </c:manualLayout>
      </c:layout>
      <c:barChart>
        <c:barDir val="col"/>
        <c:grouping val="clustered"/>
        <c:varyColors val="0"/>
        <c:ser>
          <c:idx val="0"/>
          <c:order val="0"/>
          <c:tx>
            <c:strRef>
              <c:f>'Gráfico 40'!$B$3</c:f>
              <c:strCache>
                <c:ptCount val="1"/>
                <c:pt idx="0">
                  <c:v>2015</c:v>
                </c:pt>
              </c:strCache>
            </c:strRef>
          </c:tx>
          <c:spPr>
            <a:solidFill>
              <a:srgbClr val="003C6C"/>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40'!$A$4:$A$5</c:f>
              <c:strCache>
                <c:ptCount val="2"/>
                <c:pt idx="0">
                  <c:v>Dólares corrientes</c:v>
                </c:pt>
                <c:pt idx="1">
                  <c:v>Dólares constantes 2009</c:v>
                </c:pt>
              </c:strCache>
            </c:strRef>
          </c:cat>
          <c:val>
            <c:numRef>
              <c:f>'Gráfico 40'!$B$4:$B$5</c:f>
              <c:numCache>
                <c:formatCode>#,##0.00</c:formatCode>
                <c:ptCount val="2"/>
                <c:pt idx="0">
                  <c:v>946.05</c:v>
                </c:pt>
                <c:pt idx="1">
                  <c:v>1315.6150879240472</c:v>
                </c:pt>
              </c:numCache>
            </c:numRef>
          </c:val>
          <c:extLst>
            <c:ext xmlns:c16="http://schemas.microsoft.com/office/drawing/2014/chart" uri="{C3380CC4-5D6E-409C-BE32-E72D297353CC}">
              <c16:uniqueId val="{00000000-F1C3-445A-B04E-05E4DB9D9AEB}"/>
            </c:ext>
          </c:extLst>
        </c:ser>
        <c:ser>
          <c:idx val="1"/>
          <c:order val="1"/>
          <c:tx>
            <c:strRef>
              <c:f>'Gráfico 40'!$C$3</c:f>
              <c:strCache>
                <c:ptCount val="1"/>
                <c:pt idx="0">
                  <c:v>2019</c:v>
                </c:pt>
              </c:strCache>
            </c:strRef>
          </c:tx>
          <c:spPr>
            <a:solidFill>
              <a:schemeClr val="accent1">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40'!$A$4:$A$5</c:f>
              <c:strCache>
                <c:ptCount val="2"/>
                <c:pt idx="0">
                  <c:v>Dólares corrientes</c:v>
                </c:pt>
                <c:pt idx="1">
                  <c:v>Dólares constantes 2009</c:v>
                </c:pt>
              </c:strCache>
            </c:strRef>
          </c:cat>
          <c:val>
            <c:numRef>
              <c:f>'Gráfico 40'!$C$4:$C$5</c:f>
              <c:numCache>
                <c:formatCode>#,##0.00</c:formatCode>
                <c:ptCount val="2"/>
                <c:pt idx="0">
                  <c:v>1080.55</c:v>
                </c:pt>
                <c:pt idx="1">
                  <c:v>1502.6599250752665</c:v>
                </c:pt>
              </c:numCache>
            </c:numRef>
          </c:val>
          <c:extLst>
            <c:ext xmlns:c16="http://schemas.microsoft.com/office/drawing/2014/chart" uri="{C3380CC4-5D6E-409C-BE32-E72D297353CC}">
              <c16:uniqueId val="{00000001-F1C3-445A-B04E-05E4DB9D9AEB}"/>
            </c:ext>
          </c:extLst>
        </c:ser>
        <c:ser>
          <c:idx val="2"/>
          <c:order val="2"/>
          <c:tx>
            <c:strRef>
              <c:f>'Gráfico 40'!$D$3</c:f>
              <c:strCache>
                <c:ptCount val="1"/>
                <c:pt idx="0">
                  <c:v>2020</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40'!$A$4:$A$5</c:f>
              <c:strCache>
                <c:ptCount val="2"/>
                <c:pt idx="0">
                  <c:v>Dólares corrientes</c:v>
                </c:pt>
                <c:pt idx="1">
                  <c:v>Dólares constantes 2009</c:v>
                </c:pt>
              </c:strCache>
            </c:strRef>
          </c:cat>
          <c:val>
            <c:numRef>
              <c:f>'Gráfico 40'!$D$4:$D$5</c:f>
              <c:numCache>
                <c:formatCode>#,##0.00</c:formatCode>
                <c:ptCount val="2"/>
                <c:pt idx="0">
                  <c:v>985.97</c:v>
                </c:pt>
                <c:pt idx="1">
                  <c:v>1371.1298596618467</c:v>
                </c:pt>
              </c:numCache>
            </c:numRef>
          </c:val>
          <c:extLst>
            <c:ext xmlns:c16="http://schemas.microsoft.com/office/drawing/2014/chart" uri="{C3380CC4-5D6E-409C-BE32-E72D297353CC}">
              <c16:uniqueId val="{00000002-F1C3-445A-B04E-05E4DB9D9AEB}"/>
            </c:ext>
          </c:extLst>
        </c:ser>
        <c:ser>
          <c:idx val="3"/>
          <c:order val="3"/>
          <c:tx>
            <c:strRef>
              <c:f>'Gráfico 40'!$E$3</c:f>
              <c:strCache>
                <c:ptCount val="1"/>
                <c:pt idx="0">
                  <c:v>2021</c:v>
                </c:pt>
              </c:strCache>
            </c:strRef>
          </c:tx>
          <c:spPr>
            <a:solidFill>
              <a:schemeClr val="accent1">
                <a:lumMod val="40000"/>
                <a:lumOff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40'!$A$4:$A$5</c:f>
              <c:strCache>
                <c:ptCount val="2"/>
                <c:pt idx="0">
                  <c:v>Dólares corrientes</c:v>
                </c:pt>
                <c:pt idx="1">
                  <c:v>Dólares constantes 2009</c:v>
                </c:pt>
              </c:strCache>
            </c:strRef>
          </c:cat>
          <c:val>
            <c:numRef>
              <c:f>'Gráfico 40'!$E$4:$E$5</c:f>
              <c:numCache>
                <c:formatCode>#,##0.00</c:formatCode>
                <c:ptCount val="2"/>
                <c:pt idx="0">
                  <c:v>1185.17</c:v>
                </c:pt>
                <c:pt idx="1">
                  <c:v>1648.1465037690875</c:v>
                </c:pt>
              </c:numCache>
            </c:numRef>
          </c:val>
          <c:extLst>
            <c:ext xmlns:c16="http://schemas.microsoft.com/office/drawing/2014/chart" uri="{C3380CC4-5D6E-409C-BE32-E72D297353CC}">
              <c16:uniqueId val="{00000003-F1C3-445A-B04E-05E4DB9D9AEB}"/>
            </c:ext>
          </c:extLst>
        </c:ser>
        <c:ser>
          <c:idx val="4"/>
          <c:order val="4"/>
          <c:tx>
            <c:strRef>
              <c:f>'Gráfico 40'!$F$3</c:f>
              <c:strCache>
                <c:ptCount val="1"/>
                <c:pt idx="0">
                  <c:v>2022</c:v>
                </c:pt>
              </c:strCache>
            </c:strRef>
          </c:tx>
          <c:spPr>
            <a:solidFill>
              <a:schemeClr val="accent5">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40'!$A$4:$A$5</c:f>
              <c:strCache>
                <c:ptCount val="2"/>
                <c:pt idx="0">
                  <c:v>Dólares corrientes</c:v>
                </c:pt>
                <c:pt idx="1">
                  <c:v>Dólares constantes 2009</c:v>
                </c:pt>
              </c:strCache>
            </c:strRef>
          </c:cat>
          <c:val>
            <c:numRef>
              <c:f>'Gráfico 40'!$F$4:$F$5</c:f>
              <c:numCache>
                <c:formatCode>#,##0.00</c:formatCode>
                <c:ptCount val="2"/>
                <c:pt idx="0">
                  <c:v>1294.51</c:v>
                </c:pt>
                <c:pt idx="1">
                  <c:v>1800.1985906200468</c:v>
                </c:pt>
              </c:numCache>
            </c:numRef>
          </c:val>
          <c:extLst>
            <c:ext xmlns:c16="http://schemas.microsoft.com/office/drawing/2014/chart" uri="{C3380CC4-5D6E-409C-BE32-E72D297353CC}">
              <c16:uniqueId val="{00000004-F1C3-445A-B04E-05E4DB9D9AEB}"/>
            </c:ext>
          </c:extLst>
        </c:ser>
        <c:ser>
          <c:idx val="5"/>
          <c:order val="5"/>
          <c:tx>
            <c:strRef>
              <c:f>'Gráfico 40'!$G$3</c:f>
              <c:strCache>
                <c:ptCount val="1"/>
                <c:pt idx="0">
                  <c:v>2023</c:v>
                </c:pt>
              </c:strCache>
            </c:strRef>
          </c:tx>
          <c:spPr>
            <a:solidFill>
              <a:schemeClr val="accent5">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40'!$A$4:$A$5</c:f>
              <c:strCache>
                <c:ptCount val="2"/>
                <c:pt idx="0">
                  <c:v>Dólares corrientes</c:v>
                </c:pt>
                <c:pt idx="1">
                  <c:v>Dólares constantes 2009</c:v>
                </c:pt>
              </c:strCache>
            </c:strRef>
          </c:cat>
          <c:val>
            <c:numRef>
              <c:f>'Gráfico 40'!$G$4:$G$5</c:f>
              <c:numCache>
                <c:formatCode>#,##0.00</c:formatCode>
                <c:ptCount val="2"/>
                <c:pt idx="0">
                  <c:v>1207.33</c:v>
                </c:pt>
                <c:pt idx="1">
                  <c:v>1678.9632801980167</c:v>
                </c:pt>
              </c:numCache>
            </c:numRef>
          </c:val>
          <c:extLst>
            <c:ext xmlns:c16="http://schemas.microsoft.com/office/drawing/2014/chart" uri="{C3380CC4-5D6E-409C-BE32-E72D297353CC}">
              <c16:uniqueId val="{00000005-F1C3-445A-B04E-05E4DB9D9AEB}"/>
            </c:ext>
          </c:extLst>
        </c:ser>
        <c:ser>
          <c:idx val="6"/>
          <c:order val="6"/>
          <c:tx>
            <c:strRef>
              <c:f>'Gráfico 40'!$H$3</c:f>
              <c:strCache>
                <c:ptCount val="1"/>
                <c:pt idx="0">
                  <c:v>Meta 2025</c:v>
                </c:pt>
              </c:strCache>
            </c:strRef>
          </c:tx>
          <c:spPr>
            <a:solidFill>
              <a:srgbClr val="01898A"/>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Aptos Narrow" panose="020B0004020202020204" pitchFamily="34" charset="0"/>
                    <a:ea typeface="+mn-ea"/>
                    <a:cs typeface="+mn-cs"/>
                  </a:defRPr>
                </a:pPr>
                <a:endParaRPr lang="es-D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'Gráfico 40'!$A$4:$A$5</c:f>
              <c:strCache>
                <c:ptCount val="2"/>
                <c:pt idx="0">
                  <c:v>Dólares corrientes</c:v>
                </c:pt>
                <c:pt idx="1">
                  <c:v>Dólares constantes 2009</c:v>
                </c:pt>
              </c:strCache>
            </c:strRef>
          </c:cat>
          <c:val>
            <c:numRef>
              <c:f>'Gráfico 40'!$H$4:$H$5</c:f>
              <c:numCache>
                <c:formatCode>#,##0.00</c:formatCode>
                <c:ptCount val="2"/>
                <c:pt idx="0">
                  <c:v>5365.6</c:v>
                </c:pt>
                <c:pt idx="1">
                  <c:v>5365.6</c:v>
                </c:pt>
              </c:numCache>
            </c:numRef>
          </c:val>
          <c:extLst>
            <c:ext xmlns:c16="http://schemas.microsoft.com/office/drawing/2014/chart" uri="{C3380CC4-5D6E-409C-BE32-E72D297353CC}">
              <c16:uniqueId val="{00000006-F1C3-445A-B04E-05E4DB9D9AEB}"/>
            </c:ext>
          </c:extLst>
        </c:ser>
        <c:dLbls>
          <c:dLblPos val="outEnd"/>
          <c:showLegendKey val="0"/>
          <c:showVal val="1"/>
          <c:showCatName val="0"/>
          <c:showSerName val="0"/>
          <c:showPercent val="0"/>
          <c:showBubbleSize val="0"/>
        </c:dLbls>
        <c:gapWidth val="100"/>
        <c:overlap val="-27"/>
        <c:axId val="1320887327"/>
        <c:axId val="1320890207"/>
      </c:barChart>
      <c:catAx>
        <c:axId val="13208873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20890207"/>
        <c:crosses val="autoZero"/>
        <c:auto val="1"/>
        <c:lblAlgn val="ctr"/>
        <c:lblOffset val="100"/>
        <c:noMultiLvlLbl val="0"/>
      </c:catAx>
      <c:valAx>
        <c:axId val="1320890207"/>
        <c:scaling>
          <c:orientation val="minMax"/>
        </c:scaling>
        <c:delete val="0"/>
        <c:axPos val="l"/>
        <c:numFmt formatCode="#,##0.00" sourceLinked="1"/>
        <c:majorTickMark val="none"/>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320887327"/>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'Gráfico 41'!$A$4</c:f>
              <c:strCache>
                <c:ptCount val="1"/>
                <c:pt idx="0">
                  <c:v>Logrado</c:v>
                </c:pt>
              </c:strCache>
            </c:strRef>
          </c:tx>
          <c:spPr>
            <a:solidFill>
              <a:srgbClr val="01898A"/>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0-A776-4DAB-BBDE-54693B15A63C}"/>
                </c:ext>
              </c:extLst>
            </c:dLbl>
            <c:dLbl>
              <c:idx val="1"/>
              <c:delete val="1"/>
              <c:extLst>
                <c:ext xmlns:c15="http://schemas.microsoft.com/office/drawing/2012/chart" uri="{CE6537A1-D6FC-4f65-9D91-7224C49458BB}"/>
                <c:ext xmlns:c16="http://schemas.microsoft.com/office/drawing/2014/chart" uri="{C3380CC4-5D6E-409C-BE32-E72D297353CC}">
                  <c16:uniqueId val="{00000001-A776-4DAB-BBDE-54693B15A63C}"/>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41'!$K$3:$M$3</c:f>
              <c:numCache>
                <c:formatCode>General</c:formatCode>
                <c:ptCount val="3"/>
                <c:pt idx="0">
                  <c:v>2021</c:v>
                </c:pt>
                <c:pt idx="1">
                  <c:v>2022</c:v>
                </c:pt>
                <c:pt idx="2">
                  <c:v>2023</c:v>
                </c:pt>
              </c:numCache>
            </c:numRef>
          </c:cat>
          <c:val>
            <c:numRef>
              <c:f>'Gráfico 41'!$K$4:$M$4</c:f>
              <c:numCache>
                <c:formatCode>0.0%</c:formatCode>
                <c:ptCount val="3"/>
                <c:pt idx="0">
                  <c:v>0</c:v>
                </c:pt>
                <c:pt idx="1">
                  <c:v>0</c:v>
                </c:pt>
                <c:pt idx="2">
                  <c:v>0.25</c:v>
                </c:pt>
              </c:numCache>
            </c:numRef>
          </c:val>
          <c:extLst>
            <c:ext xmlns:c16="http://schemas.microsoft.com/office/drawing/2014/chart" uri="{C3380CC4-5D6E-409C-BE32-E72D297353CC}">
              <c16:uniqueId val="{00000002-A776-4DAB-BBDE-54693B15A63C}"/>
            </c:ext>
          </c:extLst>
        </c:ser>
        <c:ser>
          <c:idx val="1"/>
          <c:order val="1"/>
          <c:tx>
            <c:strRef>
              <c:f>'Gráfico 41'!$A$5</c:f>
              <c:strCache>
                <c:ptCount val="1"/>
                <c:pt idx="0">
                  <c:v>Promisorio</c:v>
                </c:pt>
              </c:strCache>
            </c:strRef>
          </c:tx>
          <c:spPr>
            <a:solidFill>
              <a:srgbClr val="00AFB0"/>
            </a:solidFill>
            <a:ln>
              <a:noFill/>
            </a:ln>
            <a:effectLst/>
          </c:spPr>
          <c:invertIfNegative val="0"/>
          <c:dLbls>
            <c:delete val="1"/>
          </c:dLbls>
          <c:cat>
            <c:numRef>
              <c:f>'Gráfico 41'!$K$3:$M$3</c:f>
              <c:numCache>
                <c:formatCode>General</c:formatCode>
                <c:ptCount val="3"/>
                <c:pt idx="0">
                  <c:v>2021</c:v>
                </c:pt>
                <c:pt idx="1">
                  <c:v>2022</c:v>
                </c:pt>
                <c:pt idx="2">
                  <c:v>2023</c:v>
                </c:pt>
              </c:numCache>
            </c:numRef>
          </c:cat>
          <c:val>
            <c:numRef>
              <c:f>'Gráfico 41'!$K$5:$M$5</c:f>
              <c:numCache>
                <c:formatCode>0.0%</c:formatCode>
                <c:ptCount val="3"/>
                <c:pt idx="0">
                  <c:v>0</c:v>
                </c:pt>
                <c:pt idx="1">
                  <c:v>0</c:v>
                </c:pt>
                <c:pt idx="2">
                  <c:v>0</c:v>
                </c:pt>
              </c:numCache>
            </c:numRef>
          </c:val>
          <c:extLst>
            <c:ext xmlns:c16="http://schemas.microsoft.com/office/drawing/2014/chart" uri="{C3380CC4-5D6E-409C-BE32-E72D297353CC}">
              <c16:uniqueId val="{00000003-A776-4DAB-BBDE-54693B15A63C}"/>
            </c:ext>
          </c:extLst>
        </c:ser>
        <c:ser>
          <c:idx val="2"/>
          <c:order val="2"/>
          <c:tx>
            <c:strRef>
              <c:f>'Gráfico 41'!$A$6</c:f>
              <c:strCache>
                <c:ptCount val="1"/>
                <c:pt idx="0">
                  <c:v>Moderado</c:v>
                </c:pt>
              </c:strCache>
            </c:strRef>
          </c:tx>
          <c:spPr>
            <a:solidFill>
              <a:srgbClr val="F3AD21"/>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4-A776-4DAB-BBDE-54693B15A63C}"/>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41'!$K$3:$M$3</c:f>
              <c:numCache>
                <c:formatCode>General</c:formatCode>
                <c:ptCount val="3"/>
                <c:pt idx="0">
                  <c:v>2021</c:v>
                </c:pt>
                <c:pt idx="1">
                  <c:v>2022</c:v>
                </c:pt>
                <c:pt idx="2">
                  <c:v>2023</c:v>
                </c:pt>
              </c:numCache>
            </c:numRef>
          </c:cat>
          <c:val>
            <c:numRef>
              <c:f>'Gráfico 41'!$K$6:$M$6</c:f>
              <c:numCache>
                <c:formatCode>0.0%</c:formatCode>
                <c:ptCount val="3"/>
                <c:pt idx="0">
                  <c:v>0</c:v>
                </c:pt>
                <c:pt idx="1">
                  <c:v>0.25</c:v>
                </c:pt>
                <c:pt idx="2">
                  <c:v>0.25</c:v>
                </c:pt>
              </c:numCache>
            </c:numRef>
          </c:val>
          <c:extLst>
            <c:ext xmlns:c16="http://schemas.microsoft.com/office/drawing/2014/chart" uri="{C3380CC4-5D6E-409C-BE32-E72D297353CC}">
              <c16:uniqueId val="{00000005-A776-4DAB-BBDE-54693B15A63C}"/>
            </c:ext>
          </c:extLst>
        </c:ser>
        <c:ser>
          <c:idx val="3"/>
          <c:order val="3"/>
          <c:tx>
            <c:strRef>
              <c:f>'Gráfico 41'!$A$7</c:f>
              <c:strCache>
                <c:ptCount val="1"/>
                <c:pt idx="0">
                  <c:v>Estancado </c:v>
                </c:pt>
              </c:strCache>
            </c:strRef>
          </c:tx>
          <c:spPr>
            <a:solidFill>
              <a:srgbClr val="B8944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41'!$K$3:$M$3</c:f>
              <c:numCache>
                <c:formatCode>General</c:formatCode>
                <c:ptCount val="3"/>
                <c:pt idx="0">
                  <c:v>2021</c:v>
                </c:pt>
                <c:pt idx="1">
                  <c:v>2022</c:v>
                </c:pt>
                <c:pt idx="2">
                  <c:v>2023</c:v>
                </c:pt>
              </c:numCache>
            </c:numRef>
          </c:cat>
          <c:val>
            <c:numRef>
              <c:f>'Gráfico 41'!$K$7:$M$7</c:f>
              <c:numCache>
                <c:formatCode>0.0%</c:formatCode>
                <c:ptCount val="3"/>
                <c:pt idx="0">
                  <c:v>0.75</c:v>
                </c:pt>
                <c:pt idx="1">
                  <c:v>0.5</c:v>
                </c:pt>
                <c:pt idx="2">
                  <c:v>0.25</c:v>
                </c:pt>
              </c:numCache>
            </c:numRef>
          </c:val>
          <c:extLst>
            <c:ext xmlns:c16="http://schemas.microsoft.com/office/drawing/2014/chart" uri="{C3380CC4-5D6E-409C-BE32-E72D297353CC}">
              <c16:uniqueId val="{00000006-A776-4DAB-BBDE-54693B15A63C}"/>
            </c:ext>
          </c:extLst>
        </c:ser>
        <c:ser>
          <c:idx val="4"/>
          <c:order val="4"/>
          <c:tx>
            <c:strRef>
              <c:f>'Gráfico 41'!$A$8</c:f>
              <c:strCache>
                <c:ptCount val="1"/>
                <c:pt idx="0">
                  <c:v>Retroceso</c:v>
                </c:pt>
              </c:strCache>
            </c:strRef>
          </c:tx>
          <c:spPr>
            <a:solidFill>
              <a:srgbClr val="EC1C2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Aptos Narrow" panose="020B0004020202020204" pitchFamily="34" charset="0"/>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'Gráfico 41'!$K$3:$M$3</c:f>
              <c:numCache>
                <c:formatCode>General</c:formatCode>
                <c:ptCount val="3"/>
                <c:pt idx="0">
                  <c:v>2021</c:v>
                </c:pt>
                <c:pt idx="1">
                  <c:v>2022</c:v>
                </c:pt>
                <c:pt idx="2">
                  <c:v>2023</c:v>
                </c:pt>
              </c:numCache>
            </c:numRef>
          </c:cat>
          <c:val>
            <c:numRef>
              <c:f>'Gráfico 41'!$K$8:$M$8</c:f>
              <c:numCache>
                <c:formatCode>0.0%</c:formatCode>
                <c:ptCount val="3"/>
                <c:pt idx="0">
                  <c:v>0.25</c:v>
                </c:pt>
                <c:pt idx="1">
                  <c:v>0.25</c:v>
                </c:pt>
                <c:pt idx="2">
                  <c:v>0.25</c:v>
                </c:pt>
              </c:numCache>
            </c:numRef>
          </c:val>
          <c:extLst>
            <c:ext xmlns:c16="http://schemas.microsoft.com/office/drawing/2014/chart" uri="{C3380CC4-5D6E-409C-BE32-E72D297353CC}">
              <c16:uniqueId val="{00000007-A776-4DAB-BBDE-54693B15A63C}"/>
            </c:ext>
          </c:extLst>
        </c:ser>
        <c:dLbls>
          <c:dLblPos val="ctr"/>
          <c:showLegendKey val="0"/>
          <c:showVal val="1"/>
          <c:showCatName val="0"/>
          <c:showSerName val="0"/>
          <c:showPercent val="0"/>
          <c:showBubbleSize val="0"/>
        </c:dLbls>
        <c:gapWidth val="150"/>
        <c:overlap val="100"/>
        <c:axId val="1865252496"/>
        <c:axId val="1865276496"/>
      </c:barChart>
      <c:catAx>
        <c:axId val="186525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76496"/>
        <c:crosses val="autoZero"/>
        <c:auto val="1"/>
        <c:lblAlgn val="ctr"/>
        <c:lblOffset val="100"/>
        <c:noMultiLvlLbl val="0"/>
      </c:catAx>
      <c:valAx>
        <c:axId val="1865276496"/>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crossAx val="186525249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ptos Narrow" panose="020B0004020202020204" pitchFamily="34" charset="0"/>
              <a:ea typeface="+mn-ea"/>
              <a:cs typeface="+mn-cs"/>
            </a:defRPr>
          </a:pPr>
          <a:endParaRPr lang="es-D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22.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25.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26.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27.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28.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29.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30.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31.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32.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33.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34.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35.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36.xml.rels><?xml version="1.0" encoding="UTF-8" standalone="yes"?>
<Relationships xmlns="http://schemas.openxmlformats.org/package/2006/relationships"><Relationship Id="rId1" Type="http://schemas.openxmlformats.org/officeDocument/2006/relationships/chart" Target="../charts/chart36.xml"/></Relationships>
</file>

<file path=xl/drawings/_rels/drawing37.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38.xml.rels><?xml version="1.0" encoding="UTF-8" standalone="yes"?>
<Relationships xmlns="http://schemas.openxmlformats.org/package/2006/relationships"><Relationship Id="rId2" Type="http://schemas.openxmlformats.org/officeDocument/2006/relationships/chart" Target="../charts/chart39.xml"/><Relationship Id="rId1" Type="http://schemas.openxmlformats.org/officeDocument/2006/relationships/chart" Target="../charts/chart38.xml"/></Relationships>
</file>

<file path=xl/drawings/_rels/drawing39.xml.rels><?xml version="1.0" encoding="UTF-8" standalone="yes"?>
<Relationships xmlns="http://schemas.openxmlformats.org/package/2006/relationships"><Relationship Id="rId1" Type="http://schemas.openxmlformats.org/officeDocument/2006/relationships/chart" Target="../charts/chart40.xml"/></Relationships>
</file>

<file path=xl/drawings/_rels/drawing40.xml.rels><?xml version="1.0" encoding="UTF-8" standalone="yes"?>
<Relationships xmlns="http://schemas.openxmlformats.org/package/2006/relationships"><Relationship Id="rId1" Type="http://schemas.openxmlformats.org/officeDocument/2006/relationships/chart" Target="../charts/chart41.xml"/></Relationships>
</file>

<file path=xl/drawings/_rels/drawing41.xml.rels><?xml version="1.0" encoding="UTF-8" standalone="yes"?>
<Relationships xmlns="http://schemas.openxmlformats.org/package/2006/relationships"><Relationship Id="rId1" Type="http://schemas.openxmlformats.org/officeDocument/2006/relationships/chart" Target="../charts/chart42.xml"/></Relationships>
</file>

<file path=xl/drawings/drawing1.xml><?xml version="1.0" encoding="utf-8"?>
<xdr:wsDr xmlns:xdr="http://schemas.openxmlformats.org/drawingml/2006/spreadsheetDrawing" xmlns:a="http://schemas.openxmlformats.org/drawingml/2006/main">
  <xdr:twoCellAnchor editAs="oneCell">
    <xdr:from>
      <xdr:col>1</xdr:col>
      <xdr:colOff>5247409</xdr:colOff>
      <xdr:row>0</xdr:row>
      <xdr:rowOff>205959</xdr:rowOff>
    </xdr:from>
    <xdr:to>
      <xdr:col>1</xdr:col>
      <xdr:colOff>6531939</xdr:colOff>
      <xdr:row>1</xdr:row>
      <xdr:rowOff>406978</xdr:rowOff>
    </xdr:to>
    <xdr:pic>
      <xdr:nvPicPr>
        <xdr:cNvPr id="5" name="Imagen 4">
          <a:extLst>
            <a:ext uri="{FF2B5EF4-FFF2-40B4-BE49-F238E27FC236}">
              <a16:creationId xmlns:a16="http://schemas.microsoft.com/office/drawing/2014/main" id="{53BF9F39-5C6C-EDEE-972F-418BABF584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914159" y="205959"/>
          <a:ext cx="1284530" cy="599337"/>
        </a:xfrm>
        <a:prstGeom prst="rect">
          <a:avLst/>
        </a:prstGeom>
      </xdr:spPr>
    </xdr:pic>
    <xdr:clientData/>
  </xdr:twoCellAnchor>
  <xdr:twoCellAnchor editAs="oneCell">
    <xdr:from>
      <xdr:col>0</xdr:col>
      <xdr:colOff>216477</xdr:colOff>
      <xdr:row>0</xdr:row>
      <xdr:rowOff>69273</xdr:rowOff>
    </xdr:from>
    <xdr:to>
      <xdr:col>1</xdr:col>
      <xdr:colOff>757992</xdr:colOff>
      <xdr:row>2</xdr:row>
      <xdr:rowOff>17318</xdr:rowOff>
    </xdr:to>
    <xdr:pic>
      <xdr:nvPicPr>
        <xdr:cNvPr id="7" name="Imagen 6">
          <a:extLst>
            <a:ext uri="{FF2B5EF4-FFF2-40B4-BE49-F238E27FC236}">
              <a16:creationId xmlns:a16="http://schemas.microsoft.com/office/drawing/2014/main" id="{B6D2941F-EDE6-99ED-BB15-48D1F36954A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6477" y="69273"/>
          <a:ext cx="1208265" cy="8052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10</xdr:row>
      <xdr:rowOff>0</xdr:rowOff>
    </xdr:from>
    <xdr:to>
      <xdr:col>7</xdr:col>
      <xdr:colOff>0</xdr:colOff>
      <xdr:row>25</xdr:row>
      <xdr:rowOff>0</xdr:rowOff>
    </xdr:to>
    <xdr:graphicFrame macro="">
      <xdr:nvGraphicFramePr>
        <xdr:cNvPr id="7" name="Gráfico 6">
          <a:extLst>
            <a:ext uri="{FF2B5EF4-FFF2-40B4-BE49-F238E27FC236}">
              <a16:creationId xmlns:a16="http://schemas.microsoft.com/office/drawing/2014/main" id="{6A8C2CFF-2E41-4E65-9494-5544B3FF973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xdr:colOff>
      <xdr:row>10</xdr:row>
      <xdr:rowOff>0</xdr:rowOff>
    </xdr:from>
    <xdr:to>
      <xdr:col>7</xdr:col>
      <xdr:colOff>1</xdr:colOff>
      <xdr:row>26</xdr:row>
      <xdr:rowOff>0</xdr:rowOff>
    </xdr:to>
    <xdr:graphicFrame macro="">
      <xdr:nvGraphicFramePr>
        <xdr:cNvPr id="27" name="Gráfico 26">
          <a:extLst>
            <a:ext uri="{FF2B5EF4-FFF2-40B4-BE49-F238E27FC236}">
              <a16:creationId xmlns:a16="http://schemas.microsoft.com/office/drawing/2014/main" id="{D7DB0BB9-5132-42B9-B805-8786428C237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10</xdr:row>
      <xdr:rowOff>0</xdr:rowOff>
    </xdr:from>
    <xdr:to>
      <xdr:col>15</xdr:col>
      <xdr:colOff>0</xdr:colOff>
      <xdr:row>26</xdr:row>
      <xdr:rowOff>0</xdr:rowOff>
    </xdr:to>
    <xdr:graphicFrame macro="">
      <xdr:nvGraphicFramePr>
        <xdr:cNvPr id="2" name="Gráfico 1">
          <a:extLst>
            <a:ext uri="{FF2B5EF4-FFF2-40B4-BE49-F238E27FC236}">
              <a16:creationId xmlns:a16="http://schemas.microsoft.com/office/drawing/2014/main" id="{DD547B5E-1A3B-8094-BBA7-488430EC48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10</xdr:row>
      <xdr:rowOff>0</xdr:rowOff>
    </xdr:from>
    <xdr:to>
      <xdr:col>7</xdr:col>
      <xdr:colOff>0</xdr:colOff>
      <xdr:row>25</xdr:row>
      <xdr:rowOff>0</xdr:rowOff>
    </xdr:to>
    <xdr:graphicFrame macro="">
      <xdr:nvGraphicFramePr>
        <xdr:cNvPr id="3" name="Gráfico 2">
          <a:extLst>
            <a:ext uri="{FF2B5EF4-FFF2-40B4-BE49-F238E27FC236}">
              <a16:creationId xmlns:a16="http://schemas.microsoft.com/office/drawing/2014/main" id="{94595E34-CBED-414C-9904-CA85B45FEE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6</xdr:row>
      <xdr:rowOff>1</xdr:rowOff>
    </xdr:from>
    <xdr:to>
      <xdr:col>8</xdr:col>
      <xdr:colOff>0</xdr:colOff>
      <xdr:row>22</xdr:row>
      <xdr:rowOff>1</xdr:rowOff>
    </xdr:to>
    <xdr:graphicFrame macro="">
      <xdr:nvGraphicFramePr>
        <xdr:cNvPr id="2" name="Gráfico 1">
          <a:extLst>
            <a:ext uri="{FF2B5EF4-FFF2-40B4-BE49-F238E27FC236}">
              <a16:creationId xmlns:a16="http://schemas.microsoft.com/office/drawing/2014/main" id="{0CB0CE26-F920-47FD-AB9E-840E3748CA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8</xdr:row>
      <xdr:rowOff>0</xdr:rowOff>
    </xdr:from>
    <xdr:to>
      <xdr:col>7</xdr:col>
      <xdr:colOff>0</xdr:colOff>
      <xdr:row>28</xdr:row>
      <xdr:rowOff>0</xdr:rowOff>
    </xdr:to>
    <xdr:graphicFrame macro="">
      <xdr:nvGraphicFramePr>
        <xdr:cNvPr id="2" name="Gráfico 1">
          <a:extLst>
            <a:ext uri="{FF2B5EF4-FFF2-40B4-BE49-F238E27FC236}">
              <a16:creationId xmlns:a16="http://schemas.microsoft.com/office/drawing/2014/main" id="{D54FA76D-71C6-4B7A-81D6-13A99C5F79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12</xdr:row>
      <xdr:rowOff>1</xdr:rowOff>
    </xdr:from>
    <xdr:to>
      <xdr:col>7</xdr:col>
      <xdr:colOff>0</xdr:colOff>
      <xdr:row>32</xdr:row>
      <xdr:rowOff>0</xdr:rowOff>
    </xdr:to>
    <xdr:graphicFrame macro="">
      <xdr:nvGraphicFramePr>
        <xdr:cNvPr id="2" name="Gráfico 1">
          <a:extLst>
            <a:ext uri="{FF2B5EF4-FFF2-40B4-BE49-F238E27FC236}">
              <a16:creationId xmlns:a16="http://schemas.microsoft.com/office/drawing/2014/main" id="{4D1F47B4-86BA-4F12-9982-820BAD5CED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9</xdr:row>
      <xdr:rowOff>0</xdr:rowOff>
    </xdr:from>
    <xdr:to>
      <xdr:col>10</xdr:col>
      <xdr:colOff>0</xdr:colOff>
      <xdr:row>27</xdr:row>
      <xdr:rowOff>0</xdr:rowOff>
    </xdr:to>
    <xdr:graphicFrame macro="">
      <xdr:nvGraphicFramePr>
        <xdr:cNvPr id="2" name="Gráfico 1">
          <a:extLst>
            <a:ext uri="{FF2B5EF4-FFF2-40B4-BE49-F238E27FC236}">
              <a16:creationId xmlns:a16="http://schemas.microsoft.com/office/drawing/2014/main" id="{46E212C5-F31C-4709-A9C4-CCB4BEBABA2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10</xdr:row>
      <xdr:rowOff>0</xdr:rowOff>
    </xdr:from>
    <xdr:to>
      <xdr:col>7</xdr:col>
      <xdr:colOff>0</xdr:colOff>
      <xdr:row>25</xdr:row>
      <xdr:rowOff>0</xdr:rowOff>
    </xdr:to>
    <xdr:graphicFrame macro="">
      <xdr:nvGraphicFramePr>
        <xdr:cNvPr id="3" name="Gráfico 2">
          <a:extLst>
            <a:ext uri="{FF2B5EF4-FFF2-40B4-BE49-F238E27FC236}">
              <a16:creationId xmlns:a16="http://schemas.microsoft.com/office/drawing/2014/main" id="{179CC67F-39F2-45EA-935B-A594273424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8</xdr:row>
      <xdr:rowOff>1</xdr:rowOff>
    </xdr:from>
    <xdr:to>
      <xdr:col>7</xdr:col>
      <xdr:colOff>0</xdr:colOff>
      <xdr:row>27</xdr:row>
      <xdr:rowOff>1</xdr:rowOff>
    </xdr:to>
    <xdr:graphicFrame macro="">
      <xdr:nvGraphicFramePr>
        <xdr:cNvPr id="2" name="Gráfico 1">
          <a:extLst>
            <a:ext uri="{FF2B5EF4-FFF2-40B4-BE49-F238E27FC236}">
              <a16:creationId xmlns:a16="http://schemas.microsoft.com/office/drawing/2014/main" id="{09DC21E1-4876-4B3B-B55A-5CEED6274E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0</xdr:col>
      <xdr:colOff>1</xdr:colOff>
      <xdr:row>8</xdr:row>
      <xdr:rowOff>0</xdr:rowOff>
    </xdr:from>
    <xdr:to>
      <xdr:col>8</xdr:col>
      <xdr:colOff>1</xdr:colOff>
      <xdr:row>27</xdr:row>
      <xdr:rowOff>0</xdr:rowOff>
    </xdr:to>
    <xdr:graphicFrame macro="">
      <xdr:nvGraphicFramePr>
        <xdr:cNvPr id="2" name="Gráfico 1">
          <a:extLst>
            <a:ext uri="{FF2B5EF4-FFF2-40B4-BE49-F238E27FC236}">
              <a16:creationId xmlns:a16="http://schemas.microsoft.com/office/drawing/2014/main" id="{E7461D56-FCB4-4DE6-8D3C-612CB98EB3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xdr:colOff>
      <xdr:row>8</xdr:row>
      <xdr:rowOff>1</xdr:rowOff>
    </xdr:from>
    <xdr:to>
      <xdr:col>8</xdr:col>
      <xdr:colOff>1</xdr:colOff>
      <xdr:row>29</xdr:row>
      <xdr:rowOff>1</xdr:rowOff>
    </xdr:to>
    <xdr:graphicFrame macro="">
      <xdr:nvGraphicFramePr>
        <xdr:cNvPr id="2" name="Gráfico 1">
          <a:extLst>
            <a:ext uri="{FF2B5EF4-FFF2-40B4-BE49-F238E27FC236}">
              <a16:creationId xmlns:a16="http://schemas.microsoft.com/office/drawing/2014/main" id="{99298126-D300-474B-BECA-2DC04BB3E3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0</xdr:col>
      <xdr:colOff>1</xdr:colOff>
      <xdr:row>8</xdr:row>
      <xdr:rowOff>0</xdr:rowOff>
    </xdr:from>
    <xdr:to>
      <xdr:col>8</xdr:col>
      <xdr:colOff>1</xdr:colOff>
      <xdr:row>30</xdr:row>
      <xdr:rowOff>0</xdr:rowOff>
    </xdr:to>
    <xdr:graphicFrame macro="">
      <xdr:nvGraphicFramePr>
        <xdr:cNvPr id="2" name="Gráfico 1">
          <a:extLst>
            <a:ext uri="{FF2B5EF4-FFF2-40B4-BE49-F238E27FC236}">
              <a16:creationId xmlns:a16="http://schemas.microsoft.com/office/drawing/2014/main" id="{83DE5B9D-98BB-4531-87F8-721EA74901C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0</xdr:col>
      <xdr:colOff>1</xdr:colOff>
      <xdr:row>8</xdr:row>
      <xdr:rowOff>0</xdr:rowOff>
    </xdr:from>
    <xdr:to>
      <xdr:col>8</xdr:col>
      <xdr:colOff>1</xdr:colOff>
      <xdr:row>28</xdr:row>
      <xdr:rowOff>0</xdr:rowOff>
    </xdr:to>
    <xdr:graphicFrame macro="">
      <xdr:nvGraphicFramePr>
        <xdr:cNvPr id="2" name="Gráfico 1">
          <a:extLst>
            <a:ext uri="{FF2B5EF4-FFF2-40B4-BE49-F238E27FC236}">
              <a16:creationId xmlns:a16="http://schemas.microsoft.com/office/drawing/2014/main" id="{213D5DDD-2E44-4FB2-B7A9-08A59FF058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9</xdr:row>
      <xdr:rowOff>1</xdr:rowOff>
    </xdr:from>
    <xdr:to>
      <xdr:col>2</xdr:col>
      <xdr:colOff>0</xdr:colOff>
      <xdr:row>28</xdr:row>
      <xdr:rowOff>1</xdr:rowOff>
    </xdr:to>
    <xdr:graphicFrame macro="">
      <xdr:nvGraphicFramePr>
        <xdr:cNvPr id="2" name="Gráfico 1">
          <a:extLst>
            <a:ext uri="{FF2B5EF4-FFF2-40B4-BE49-F238E27FC236}">
              <a16:creationId xmlns:a16="http://schemas.microsoft.com/office/drawing/2014/main" id="{2561F65B-0412-43C5-97B0-02726A6191A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8</xdr:row>
      <xdr:rowOff>0</xdr:rowOff>
    </xdr:from>
    <xdr:to>
      <xdr:col>7</xdr:col>
      <xdr:colOff>0</xdr:colOff>
      <xdr:row>30</xdr:row>
      <xdr:rowOff>0</xdr:rowOff>
    </xdr:to>
    <xdr:graphicFrame macro="">
      <xdr:nvGraphicFramePr>
        <xdr:cNvPr id="2" name="Gráfico 1">
          <a:extLst>
            <a:ext uri="{FF2B5EF4-FFF2-40B4-BE49-F238E27FC236}">
              <a16:creationId xmlns:a16="http://schemas.microsoft.com/office/drawing/2014/main" id="{6E09F944-E21E-4B5D-A573-44AA9CCC3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6</xdr:row>
      <xdr:rowOff>1</xdr:rowOff>
    </xdr:from>
    <xdr:to>
      <xdr:col>7</xdr:col>
      <xdr:colOff>761999</xdr:colOff>
      <xdr:row>20</xdr:row>
      <xdr:rowOff>1</xdr:rowOff>
    </xdr:to>
    <xdr:graphicFrame macro="">
      <xdr:nvGraphicFramePr>
        <xdr:cNvPr id="2" name="Gráfico 1">
          <a:extLst>
            <a:ext uri="{FF2B5EF4-FFF2-40B4-BE49-F238E27FC236}">
              <a16:creationId xmlns:a16="http://schemas.microsoft.com/office/drawing/2014/main" id="{3E5CF5FA-E94F-4955-AF21-A90C57C191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6</xdr:row>
      <xdr:rowOff>0</xdr:rowOff>
    </xdr:from>
    <xdr:to>
      <xdr:col>7</xdr:col>
      <xdr:colOff>0</xdr:colOff>
      <xdr:row>20</xdr:row>
      <xdr:rowOff>0</xdr:rowOff>
    </xdr:to>
    <xdr:graphicFrame macro="">
      <xdr:nvGraphicFramePr>
        <xdr:cNvPr id="2" name="Gráfico 1">
          <a:extLst>
            <a:ext uri="{FF2B5EF4-FFF2-40B4-BE49-F238E27FC236}">
              <a16:creationId xmlns:a16="http://schemas.microsoft.com/office/drawing/2014/main" id="{9F75A244-A98B-437D-A0C3-A7069584017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5</xdr:row>
      <xdr:rowOff>251112</xdr:rowOff>
    </xdr:from>
    <xdr:to>
      <xdr:col>7</xdr:col>
      <xdr:colOff>0</xdr:colOff>
      <xdr:row>22</xdr:row>
      <xdr:rowOff>190499</xdr:rowOff>
    </xdr:to>
    <xdr:graphicFrame macro="">
      <xdr:nvGraphicFramePr>
        <xdr:cNvPr id="2" name="Gráfico 1">
          <a:extLst>
            <a:ext uri="{FF2B5EF4-FFF2-40B4-BE49-F238E27FC236}">
              <a16:creationId xmlns:a16="http://schemas.microsoft.com/office/drawing/2014/main" id="{CDE74D66-6E07-48FC-897D-34D96B16FDF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8</xdr:row>
      <xdr:rowOff>1</xdr:rowOff>
    </xdr:from>
    <xdr:to>
      <xdr:col>8</xdr:col>
      <xdr:colOff>0</xdr:colOff>
      <xdr:row>25</xdr:row>
      <xdr:rowOff>1</xdr:rowOff>
    </xdr:to>
    <xdr:graphicFrame macro="">
      <xdr:nvGraphicFramePr>
        <xdr:cNvPr id="2" name="Gráfico 1">
          <a:extLst>
            <a:ext uri="{FF2B5EF4-FFF2-40B4-BE49-F238E27FC236}">
              <a16:creationId xmlns:a16="http://schemas.microsoft.com/office/drawing/2014/main" id="{ADE527CF-CC37-4208-A106-20BE272790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1.xml><?xml version="1.0" encoding="utf-8"?>
<xdr:wsDr xmlns:xdr="http://schemas.openxmlformats.org/drawingml/2006/spreadsheetDrawing" xmlns:a="http://schemas.openxmlformats.org/drawingml/2006/main">
  <xdr:twoCellAnchor>
    <xdr:from>
      <xdr:col>0</xdr:col>
      <xdr:colOff>1</xdr:colOff>
      <xdr:row>7</xdr:row>
      <xdr:rowOff>0</xdr:rowOff>
    </xdr:from>
    <xdr:to>
      <xdr:col>7</xdr:col>
      <xdr:colOff>0</xdr:colOff>
      <xdr:row>24</xdr:row>
      <xdr:rowOff>0</xdr:rowOff>
    </xdr:to>
    <xdr:graphicFrame macro="">
      <xdr:nvGraphicFramePr>
        <xdr:cNvPr id="4" name="Gráfico 3">
          <a:extLst>
            <a:ext uri="{FF2B5EF4-FFF2-40B4-BE49-F238E27FC236}">
              <a16:creationId xmlns:a16="http://schemas.microsoft.com/office/drawing/2014/main" id="{178A0514-1DB7-4780-856B-91BC344C76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2.xml><?xml version="1.0" encoding="utf-8"?>
<xdr:wsDr xmlns:xdr="http://schemas.openxmlformats.org/drawingml/2006/spreadsheetDrawing" xmlns:a="http://schemas.openxmlformats.org/drawingml/2006/main">
  <xdr:twoCellAnchor>
    <xdr:from>
      <xdr:col>0</xdr:col>
      <xdr:colOff>0</xdr:colOff>
      <xdr:row>7</xdr:row>
      <xdr:rowOff>0</xdr:rowOff>
    </xdr:from>
    <xdr:to>
      <xdr:col>7</xdr:col>
      <xdr:colOff>0</xdr:colOff>
      <xdr:row>23</xdr:row>
      <xdr:rowOff>0</xdr:rowOff>
    </xdr:to>
    <xdr:graphicFrame macro="">
      <xdr:nvGraphicFramePr>
        <xdr:cNvPr id="2" name="Gráfico 1">
          <a:extLst>
            <a:ext uri="{FF2B5EF4-FFF2-40B4-BE49-F238E27FC236}">
              <a16:creationId xmlns:a16="http://schemas.microsoft.com/office/drawing/2014/main" id="{9117F2FB-A49F-4D78-8DCB-1530315967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7</xdr:row>
      <xdr:rowOff>0</xdr:rowOff>
    </xdr:from>
    <xdr:to>
      <xdr:col>6</xdr:col>
      <xdr:colOff>0</xdr:colOff>
      <xdr:row>22</xdr:row>
      <xdr:rowOff>0</xdr:rowOff>
    </xdr:to>
    <xdr:graphicFrame macro="">
      <xdr:nvGraphicFramePr>
        <xdr:cNvPr id="3" name="Gráfico 2">
          <a:extLst>
            <a:ext uri="{FF2B5EF4-FFF2-40B4-BE49-F238E27FC236}">
              <a16:creationId xmlns:a16="http://schemas.microsoft.com/office/drawing/2014/main" id="{5815BCCD-4071-449C-8819-C2FBBFEA6E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4.xml><?xml version="1.0" encoding="utf-8"?>
<xdr:wsDr xmlns:xdr="http://schemas.openxmlformats.org/drawingml/2006/spreadsheetDrawing" xmlns:a="http://schemas.openxmlformats.org/drawingml/2006/main">
  <xdr:twoCellAnchor>
    <xdr:from>
      <xdr:col>0</xdr:col>
      <xdr:colOff>0</xdr:colOff>
      <xdr:row>7</xdr:row>
      <xdr:rowOff>0</xdr:rowOff>
    </xdr:from>
    <xdr:to>
      <xdr:col>6</xdr:col>
      <xdr:colOff>0</xdr:colOff>
      <xdr:row>22</xdr:row>
      <xdr:rowOff>190499</xdr:rowOff>
    </xdr:to>
    <xdr:graphicFrame macro="">
      <xdr:nvGraphicFramePr>
        <xdr:cNvPr id="2" name="Gráfico 1">
          <a:extLst>
            <a:ext uri="{FF2B5EF4-FFF2-40B4-BE49-F238E27FC236}">
              <a16:creationId xmlns:a16="http://schemas.microsoft.com/office/drawing/2014/main" id="{6D373669-C89C-4A0B-80D9-1F708EF130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5.xml><?xml version="1.0" encoding="utf-8"?>
<xdr:wsDr xmlns:xdr="http://schemas.openxmlformats.org/drawingml/2006/spreadsheetDrawing" xmlns:a="http://schemas.openxmlformats.org/drawingml/2006/main">
  <xdr:twoCellAnchor>
    <xdr:from>
      <xdr:col>0</xdr:col>
      <xdr:colOff>0</xdr:colOff>
      <xdr:row>7</xdr:row>
      <xdr:rowOff>0</xdr:rowOff>
    </xdr:from>
    <xdr:to>
      <xdr:col>7</xdr:col>
      <xdr:colOff>0</xdr:colOff>
      <xdr:row>23</xdr:row>
      <xdr:rowOff>0</xdr:rowOff>
    </xdr:to>
    <xdr:graphicFrame macro="">
      <xdr:nvGraphicFramePr>
        <xdr:cNvPr id="2" name="Gráfico 1">
          <a:extLst>
            <a:ext uri="{FF2B5EF4-FFF2-40B4-BE49-F238E27FC236}">
              <a16:creationId xmlns:a16="http://schemas.microsoft.com/office/drawing/2014/main" id="{412B2901-993D-481C-A285-DE9DC5C85CC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6.xml><?xml version="1.0" encoding="utf-8"?>
<xdr:wsDr xmlns:xdr="http://schemas.openxmlformats.org/drawingml/2006/spreadsheetDrawing" xmlns:a="http://schemas.openxmlformats.org/drawingml/2006/main">
  <xdr:twoCellAnchor>
    <xdr:from>
      <xdr:col>0</xdr:col>
      <xdr:colOff>1</xdr:colOff>
      <xdr:row>7</xdr:row>
      <xdr:rowOff>0</xdr:rowOff>
    </xdr:from>
    <xdr:to>
      <xdr:col>7</xdr:col>
      <xdr:colOff>1</xdr:colOff>
      <xdr:row>23</xdr:row>
      <xdr:rowOff>0</xdr:rowOff>
    </xdr:to>
    <xdr:graphicFrame macro="">
      <xdr:nvGraphicFramePr>
        <xdr:cNvPr id="2" name="Gráfico 1">
          <a:extLst>
            <a:ext uri="{FF2B5EF4-FFF2-40B4-BE49-F238E27FC236}">
              <a16:creationId xmlns:a16="http://schemas.microsoft.com/office/drawing/2014/main" id="{91D12941-48FB-4880-8FA5-DB50E7D6BC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7.xml><?xml version="1.0" encoding="utf-8"?>
<xdr:wsDr xmlns:xdr="http://schemas.openxmlformats.org/drawingml/2006/spreadsheetDrawing" xmlns:a="http://schemas.openxmlformats.org/drawingml/2006/main">
  <xdr:twoCellAnchor>
    <xdr:from>
      <xdr:col>0</xdr:col>
      <xdr:colOff>0</xdr:colOff>
      <xdr:row>7</xdr:row>
      <xdr:rowOff>1</xdr:rowOff>
    </xdr:from>
    <xdr:to>
      <xdr:col>7</xdr:col>
      <xdr:colOff>0</xdr:colOff>
      <xdr:row>23</xdr:row>
      <xdr:rowOff>1</xdr:rowOff>
    </xdr:to>
    <xdr:graphicFrame macro="">
      <xdr:nvGraphicFramePr>
        <xdr:cNvPr id="2" name="Gráfico 1">
          <a:extLst>
            <a:ext uri="{FF2B5EF4-FFF2-40B4-BE49-F238E27FC236}">
              <a16:creationId xmlns:a16="http://schemas.microsoft.com/office/drawing/2014/main" id="{6877256B-C449-42D7-8E8B-AD10D51518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8.xml><?xml version="1.0" encoding="utf-8"?>
<xdr:wsDr xmlns:xdr="http://schemas.openxmlformats.org/drawingml/2006/spreadsheetDrawing" xmlns:a="http://schemas.openxmlformats.org/drawingml/2006/main">
  <xdr:twoCellAnchor>
    <xdr:from>
      <xdr:col>4</xdr:col>
      <xdr:colOff>1004454</xdr:colOff>
      <xdr:row>2</xdr:row>
      <xdr:rowOff>1</xdr:rowOff>
    </xdr:from>
    <xdr:to>
      <xdr:col>10</xdr:col>
      <xdr:colOff>761999</xdr:colOff>
      <xdr:row>19</xdr:row>
      <xdr:rowOff>1</xdr:rowOff>
    </xdr:to>
    <xdr:graphicFrame macro="">
      <xdr:nvGraphicFramePr>
        <xdr:cNvPr id="13" name="Gráfico 12">
          <a:extLst>
            <a:ext uri="{FF2B5EF4-FFF2-40B4-BE49-F238E27FC236}">
              <a16:creationId xmlns:a16="http://schemas.microsoft.com/office/drawing/2014/main" id="{AE6C027F-C448-8ED4-F40C-8AE3A2781C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9.xml><?xml version="1.0" encoding="utf-8"?>
<xdr:wsDr xmlns:xdr="http://schemas.openxmlformats.org/drawingml/2006/spreadsheetDrawing" xmlns:a="http://schemas.openxmlformats.org/drawingml/2006/main">
  <xdr:twoCellAnchor>
    <xdr:from>
      <xdr:col>0</xdr:col>
      <xdr:colOff>1</xdr:colOff>
      <xdr:row>9</xdr:row>
      <xdr:rowOff>1</xdr:rowOff>
    </xdr:from>
    <xdr:to>
      <xdr:col>6</xdr:col>
      <xdr:colOff>1</xdr:colOff>
      <xdr:row>25</xdr:row>
      <xdr:rowOff>0</xdr:rowOff>
    </xdr:to>
    <xdr:graphicFrame macro="">
      <xdr:nvGraphicFramePr>
        <xdr:cNvPr id="2" name="Gráfico 1">
          <a:extLst>
            <a:ext uri="{FF2B5EF4-FFF2-40B4-BE49-F238E27FC236}">
              <a16:creationId xmlns:a16="http://schemas.microsoft.com/office/drawing/2014/main" id="{8103BDB8-C960-4418-8FE8-1276217967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0.xml><?xml version="1.0" encoding="utf-8"?>
<xdr:wsDr xmlns:xdr="http://schemas.openxmlformats.org/drawingml/2006/spreadsheetDrawing" xmlns:a="http://schemas.openxmlformats.org/drawingml/2006/main">
  <xdr:twoCellAnchor>
    <xdr:from>
      <xdr:col>0</xdr:col>
      <xdr:colOff>0</xdr:colOff>
      <xdr:row>8</xdr:row>
      <xdr:rowOff>1</xdr:rowOff>
    </xdr:from>
    <xdr:to>
      <xdr:col>7</xdr:col>
      <xdr:colOff>761999</xdr:colOff>
      <xdr:row>27</xdr:row>
      <xdr:rowOff>0</xdr:rowOff>
    </xdr:to>
    <xdr:graphicFrame macro="">
      <xdr:nvGraphicFramePr>
        <xdr:cNvPr id="2" name="Gráfico 1">
          <a:extLst>
            <a:ext uri="{FF2B5EF4-FFF2-40B4-BE49-F238E27FC236}">
              <a16:creationId xmlns:a16="http://schemas.microsoft.com/office/drawing/2014/main" id="{1AAACAEB-8DE4-4281-9CAE-8827277F31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1.xml><?xml version="1.0" encoding="utf-8"?>
<xdr:wsDr xmlns:xdr="http://schemas.openxmlformats.org/drawingml/2006/spreadsheetDrawing" xmlns:a="http://schemas.openxmlformats.org/drawingml/2006/main">
  <xdr:twoCellAnchor>
    <xdr:from>
      <xdr:col>0</xdr:col>
      <xdr:colOff>0</xdr:colOff>
      <xdr:row>8</xdr:row>
      <xdr:rowOff>1</xdr:rowOff>
    </xdr:from>
    <xdr:to>
      <xdr:col>8</xdr:col>
      <xdr:colOff>0</xdr:colOff>
      <xdr:row>26</xdr:row>
      <xdr:rowOff>1</xdr:rowOff>
    </xdr:to>
    <xdr:graphicFrame macro="">
      <xdr:nvGraphicFramePr>
        <xdr:cNvPr id="2" name="Gráfico 1">
          <a:extLst>
            <a:ext uri="{FF2B5EF4-FFF2-40B4-BE49-F238E27FC236}">
              <a16:creationId xmlns:a16="http://schemas.microsoft.com/office/drawing/2014/main" id="{32CD4DA2-C20D-42A6-8604-A8559EA0D1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2.xml><?xml version="1.0" encoding="utf-8"?>
<xdr:wsDr xmlns:xdr="http://schemas.openxmlformats.org/drawingml/2006/spreadsheetDrawing" xmlns:a="http://schemas.openxmlformats.org/drawingml/2006/main">
  <xdr:twoCellAnchor>
    <xdr:from>
      <xdr:col>0</xdr:col>
      <xdr:colOff>0</xdr:colOff>
      <xdr:row>10</xdr:row>
      <xdr:rowOff>0</xdr:rowOff>
    </xdr:from>
    <xdr:to>
      <xdr:col>7</xdr:col>
      <xdr:colOff>0</xdr:colOff>
      <xdr:row>25</xdr:row>
      <xdr:rowOff>0</xdr:rowOff>
    </xdr:to>
    <xdr:graphicFrame macro="">
      <xdr:nvGraphicFramePr>
        <xdr:cNvPr id="4" name="Gráfico 3">
          <a:extLst>
            <a:ext uri="{FF2B5EF4-FFF2-40B4-BE49-F238E27FC236}">
              <a16:creationId xmlns:a16="http://schemas.microsoft.com/office/drawing/2014/main" id="{FF9D0BBC-5077-4973-B86B-0FD89B28DE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3.xml><?xml version="1.0" encoding="utf-8"?>
<xdr:wsDr xmlns:xdr="http://schemas.openxmlformats.org/drawingml/2006/spreadsheetDrawing" xmlns:a="http://schemas.openxmlformats.org/drawingml/2006/main">
  <xdr:twoCellAnchor>
    <xdr:from>
      <xdr:col>0</xdr:col>
      <xdr:colOff>0</xdr:colOff>
      <xdr:row>6</xdr:row>
      <xdr:rowOff>0</xdr:rowOff>
    </xdr:from>
    <xdr:to>
      <xdr:col>7</xdr:col>
      <xdr:colOff>0</xdr:colOff>
      <xdr:row>25</xdr:row>
      <xdr:rowOff>0</xdr:rowOff>
    </xdr:to>
    <xdr:graphicFrame macro="">
      <xdr:nvGraphicFramePr>
        <xdr:cNvPr id="2" name="Gráfico 1">
          <a:extLst>
            <a:ext uri="{FF2B5EF4-FFF2-40B4-BE49-F238E27FC236}">
              <a16:creationId xmlns:a16="http://schemas.microsoft.com/office/drawing/2014/main" id="{C3E2D22D-BA9D-4F8D-AF81-9E9A117C6A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4.xml><?xml version="1.0" encoding="utf-8"?>
<xdr:wsDr xmlns:xdr="http://schemas.openxmlformats.org/drawingml/2006/spreadsheetDrawing" xmlns:a="http://schemas.openxmlformats.org/drawingml/2006/main">
  <xdr:twoCellAnchor>
    <xdr:from>
      <xdr:col>0</xdr:col>
      <xdr:colOff>0</xdr:colOff>
      <xdr:row>6</xdr:row>
      <xdr:rowOff>0</xdr:rowOff>
    </xdr:from>
    <xdr:to>
      <xdr:col>7</xdr:col>
      <xdr:colOff>0</xdr:colOff>
      <xdr:row>24</xdr:row>
      <xdr:rowOff>0</xdr:rowOff>
    </xdr:to>
    <xdr:graphicFrame macro="">
      <xdr:nvGraphicFramePr>
        <xdr:cNvPr id="2" name="Gráfico 1">
          <a:extLst>
            <a:ext uri="{FF2B5EF4-FFF2-40B4-BE49-F238E27FC236}">
              <a16:creationId xmlns:a16="http://schemas.microsoft.com/office/drawing/2014/main" id="{FE5BB1E1-5390-4000-B65A-4B98B3ADC0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5.xml><?xml version="1.0" encoding="utf-8"?>
<xdr:wsDr xmlns:xdr="http://schemas.openxmlformats.org/drawingml/2006/spreadsheetDrawing" xmlns:a="http://schemas.openxmlformats.org/drawingml/2006/main">
  <xdr:twoCellAnchor>
    <xdr:from>
      <xdr:col>0</xdr:col>
      <xdr:colOff>1</xdr:colOff>
      <xdr:row>12</xdr:row>
      <xdr:rowOff>1</xdr:rowOff>
    </xdr:from>
    <xdr:to>
      <xdr:col>8</xdr:col>
      <xdr:colOff>0</xdr:colOff>
      <xdr:row>32</xdr:row>
      <xdr:rowOff>1</xdr:rowOff>
    </xdr:to>
    <xdr:graphicFrame macro="">
      <xdr:nvGraphicFramePr>
        <xdr:cNvPr id="2" name="Gráfico 1">
          <a:extLst>
            <a:ext uri="{FF2B5EF4-FFF2-40B4-BE49-F238E27FC236}">
              <a16:creationId xmlns:a16="http://schemas.microsoft.com/office/drawing/2014/main" id="{D795774D-D9F3-4B22-B46E-C7EDAB22F54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8</xdr:row>
      <xdr:rowOff>0</xdr:rowOff>
    </xdr:from>
    <xdr:to>
      <xdr:col>7</xdr:col>
      <xdr:colOff>761999</xdr:colOff>
      <xdr:row>26</xdr:row>
      <xdr:rowOff>0</xdr:rowOff>
    </xdr:to>
    <xdr:graphicFrame macro="">
      <xdr:nvGraphicFramePr>
        <xdr:cNvPr id="2" name="Gráfico 1">
          <a:extLst>
            <a:ext uri="{FF2B5EF4-FFF2-40B4-BE49-F238E27FC236}">
              <a16:creationId xmlns:a16="http://schemas.microsoft.com/office/drawing/2014/main" id="{2E242239-4404-43CB-8165-716446247B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8</xdr:row>
      <xdr:rowOff>0</xdr:rowOff>
    </xdr:from>
    <xdr:to>
      <xdr:col>8</xdr:col>
      <xdr:colOff>0</xdr:colOff>
      <xdr:row>24</xdr:row>
      <xdr:rowOff>190499</xdr:rowOff>
    </xdr:to>
    <xdr:graphicFrame macro="">
      <xdr:nvGraphicFramePr>
        <xdr:cNvPr id="2" name="Gráfico 1">
          <a:extLst>
            <a:ext uri="{FF2B5EF4-FFF2-40B4-BE49-F238E27FC236}">
              <a16:creationId xmlns:a16="http://schemas.microsoft.com/office/drawing/2014/main" id="{829E3B65-C812-40D1-AA6C-DF1F54A2B1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6</xdr:row>
      <xdr:rowOff>1</xdr:rowOff>
    </xdr:from>
    <xdr:to>
      <xdr:col>7</xdr:col>
      <xdr:colOff>0</xdr:colOff>
      <xdr:row>18</xdr:row>
      <xdr:rowOff>0</xdr:rowOff>
    </xdr:to>
    <xdr:graphicFrame macro="">
      <xdr:nvGraphicFramePr>
        <xdr:cNvPr id="4" name="Gráfico 3">
          <a:extLst>
            <a:ext uri="{FF2B5EF4-FFF2-40B4-BE49-F238E27FC236}">
              <a16:creationId xmlns:a16="http://schemas.microsoft.com/office/drawing/2014/main" id="{F3994C8C-10B4-4DC6-8733-DBB58778E1A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20</xdr:row>
      <xdr:rowOff>0</xdr:rowOff>
    </xdr:from>
    <xdr:to>
      <xdr:col>7</xdr:col>
      <xdr:colOff>0</xdr:colOff>
      <xdr:row>28</xdr:row>
      <xdr:rowOff>0</xdr:rowOff>
    </xdr:to>
    <xdr:graphicFrame macro="">
      <xdr:nvGraphicFramePr>
        <xdr:cNvPr id="10" name="Gráfico 9">
          <a:extLst>
            <a:ext uri="{FF2B5EF4-FFF2-40B4-BE49-F238E27FC236}">
              <a16:creationId xmlns:a16="http://schemas.microsoft.com/office/drawing/2014/main" id="{F06F7638-6B70-E5F2-DF77-EE0E2B90BC7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9.xml><?xml version="1.0" encoding="utf-8"?>
<xdr:wsDr xmlns:xdr="http://schemas.openxmlformats.org/drawingml/2006/spreadsheetDrawing" xmlns:a="http://schemas.openxmlformats.org/drawingml/2006/main">
  <xdr:twoCellAnchor>
    <xdr:from>
      <xdr:col>0</xdr:col>
      <xdr:colOff>1</xdr:colOff>
      <xdr:row>8</xdr:row>
      <xdr:rowOff>0</xdr:rowOff>
    </xdr:from>
    <xdr:to>
      <xdr:col>8</xdr:col>
      <xdr:colOff>0</xdr:colOff>
      <xdr:row>26</xdr:row>
      <xdr:rowOff>0</xdr:rowOff>
    </xdr:to>
    <xdr:graphicFrame macro="">
      <xdr:nvGraphicFramePr>
        <xdr:cNvPr id="2" name="Gráfico 1">
          <a:extLst>
            <a:ext uri="{FF2B5EF4-FFF2-40B4-BE49-F238E27FC236}">
              <a16:creationId xmlns:a16="http://schemas.microsoft.com/office/drawing/2014/main" id="{20964863-769B-4F8E-B749-C5C967862C4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0.xml><?xml version="1.0" encoding="utf-8"?>
<xdr:wsDr xmlns:xdr="http://schemas.openxmlformats.org/drawingml/2006/spreadsheetDrawing" xmlns:a="http://schemas.openxmlformats.org/drawingml/2006/main">
  <xdr:twoCellAnchor>
    <xdr:from>
      <xdr:col>0</xdr:col>
      <xdr:colOff>0</xdr:colOff>
      <xdr:row>7</xdr:row>
      <xdr:rowOff>0</xdr:rowOff>
    </xdr:from>
    <xdr:to>
      <xdr:col>8</xdr:col>
      <xdr:colOff>0</xdr:colOff>
      <xdr:row>25</xdr:row>
      <xdr:rowOff>0</xdr:rowOff>
    </xdr:to>
    <xdr:graphicFrame macro="">
      <xdr:nvGraphicFramePr>
        <xdr:cNvPr id="2" name="Gráfico 1">
          <a:extLst>
            <a:ext uri="{FF2B5EF4-FFF2-40B4-BE49-F238E27FC236}">
              <a16:creationId xmlns:a16="http://schemas.microsoft.com/office/drawing/2014/main" id="{AF2C5130-1811-43F6-B5A3-8D0F0BEABB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1.xml><?xml version="1.0" encoding="utf-8"?>
<xdr:wsDr xmlns:xdr="http://schemas.openxmlformats.org/drawingml/2006/spreadsheetDrawing" xmlns:a="http://schemas.openxmlformats.org/drawingml/2006/main">
  <xdr:twoCellAnchor>
    <xdr:from>
      <xdr:col>0</xdr:col>
      <xdr:colOff>0</xdr:colOff>
      <xdr:row>10</xdr:row>
      <xdr:rowOff>0</xdr:rowOff>
    </xdr:from>
    <xdr:to>
      <xdr:col>6</xdr:col>
      <xdr:colOff>752476</xdr:colOff>
      <xdr:row>25</xdr:row>
      <xdr:rowOff>0</xdr:rowOff>
    </xdr:to>
    <xdr:graphicFrame macro="">
      <xdr:nvGraphicFramePr>
        <xdr:cNvPr id="5" name="Gráfico 4">
          <a:extLst>
            <a:ext uri="{FF2B5EF4-FFF2-40B4-BE49-F238E27FC236}">
              <a16:creationId xmlns:a16="http://schemas.microsoft.com/office/drawing/2014/main" id="{02D93316-588F-46B9-804D-DF73A1FD32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bin"/></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ACC66-8DD3-48B4-B3EB-0B7BBAD94CC8}">
  <sheetPr>
    <tabColor rgb="FF00AFB0"/>
  </sheetPr>
  <dimension ref="A1:B64"/>
  <sheetViews>
    <sheetView showGridLines="0" tabSelected="1" zoomScale="110" zoomScaleNormal="110" workbookViewId="0">
      <selection sqref="A1:B1"/>
    </sheetView>
  </sheetViews>
  <sheetFormatPr baseColWidth="10" defaultColWidth="0" defaultRowHeight="15" zeroHeight="1" x14ac:dyDescent="0.25"/>
  <cols>
    <col min="1" max="1" width="10" style="509" bestFit="1" customWidth="1"/>
    <col min="2" max="2" width="99.85546875" style="508" customWidth="1"/>
    <col min="3" max="16384" width="11.42578125" style="506" hidden="1"/>
  </cols>
  <sheetData>
    <row r="1" spans="1:2" ht="31.5" customHeight="1" x14ac:dyDescent="0.25">
      <c r="A1" s="523" t="s">
        <v>2075</v>
      </c>
      <c r="B1" s="523"/>
    </row>
    <row r="2" spans="1:2" ht="36" customHeight="1" x14ac:dyDescent="0.25">
      <c r="A2" s="525" t="s">
        <v>2115</v>
      </c>
      <c r="B2" s="526"/>
    </row>
    <row r="3" spans="1:2" x14ac:dyDescent="0.25">
      <c r="A3" s="521"/>
      <c r="B3" s="522"/>
    </row>
    <row r="4" spans="1:2" ht="15.75" customHeight="1" x14ac:dyDescent="0.25">
      <c r="A4" s="524" t="s">
        <v>2114</v>
      </c>
      <c r="B4" s="524"/>
    </row>
    <row r="5" spans="1:2" x14ac:dyDescent="0.25">
      <c r="A5" s="515" t="s">
        <v>1977</v>
      </c>
      <c r="B5" s="510" t="s">
        <v>1978</v>
      </c>
    </row>
    <row r="6" spans="1:2" x14ac:dyDescent="0.25">
      <c r="A6" s="515" t="s">
        <v>1982</v>
      </c>
      <c r="B6" s="510" t="s">
        <v>1984</v>
      </c>
    </row>
    <row r="7" spans="1:2" x14ac:dyDescent="0.25">
      <c r="A7" s="515" t="s">
        <v>1983</v>
      </c>
      <c r="B7" s="510" t="s">
        <v>2023</v>
      </c>
    </row>
    <row r="8" spans="1:2" x14ac:dyDescent="0.25">
      <c r="A8" s="515" t="s">
        <v>1985</v>
      </c>
      <c r="B8" s="510" t="s">
        <v>2026</v>
      </c>
    </row>
    <row r="9" spans="1:2" x14ac:dyDescent="0.25">
      <c r="A9" s="515" t="s">
        <v>1986</v>
      </c>
      <c r="B9" s="510" t="s">
        <v>2027</v>
      </c>
    </row>
    <row r="10" spans="1:2" x14ac:dyDescent="0.25">
      <c r="A10" s="515" t="s">
        <v>1987</v>
      </c>
      <c r="B10" s="510" t="s">
        <v>2053</v>
      </c>
    </row>
    <row r="11" spans="1:2" x14ac:dyDescent="0.25">
      <c r="A11" s="515" t="s">
        <v>1988</v>
      </c>
      <c r="B11" s="510" t="s">
        <v>2054</v>
      </c>
    </row>
    <row r="12" spans="1:2" x14ac:dyDescent="0.25">
      <c r="A12" s="515" t="s">
        <v>1989</v>
      </c>
      <c r="B12" s="510" t="s">
        <v>2055</v>
      </c>
    </row>
    <row r="13" spans="1:2" x14ac:dyDescent="0.25">
      <c r="A13" s="515" t="s">
        <v>1990</v>
      </c>
      <c r="B13" s="510" t="s">
        <v>2056</v>
      </c>
    </row>
    <row r="14" spans="1:2" x14ac:dyDescent="0.25">
      <c r="A14" s="515" t="s">
        <v>1991</v>
      </c>
      <c r="B14" s="510" t="s">
        <v>2057</v>
      </c>
    </row>
    <row r="15" spans="1:2" x14ac:dyDescent="0.25">
      <c r="A15" s="515" t="s">
        <v>1992</v>
      </c>
      <c r="B15" s="510" t="s">
        <v>2058</v>
      </c>
    </row>
    <row r="16" spans="1:2" x14ac:dyDescent="0.25">
      <c r="A16" s="515" t="s">
        <v>1993</v>
      </c>
      <c r="B16" s="510" t="s">
        <v>2059</v>
      </c>
    </row>
    <row r="17" spans="1:2" x14ac:dyDescent="0.25">
      <c r="A17" s="515" t="s">
        <v>1994</v>
      </c>
      <c r="B17" s="510" t="s">
        <v>2060</v>
      </c>
    </row>
    <row r="18" spans="1:2" x14ac:dyDescent="0.25">
      <c r="A18" s="515" t="s">
        <v>1995</v>
      </c>
      <c r="B18" s="510" t="s">
        <v>2061</v>
      </c>
    </row>
    <row r="19" spans="1:2" ht="26.25" customHeight="1" x14ac:dyDescent="0.25">
      <c r="A19" s="515" t="s">
        <v>1996</v>
      </c>
      <c r="B19" s="510" t="s">
        <v>1966</v>
      </c>
    </row>
    <row r="20" spans="1:2" x14ac:dyDescent="0.25">
      <c r="A20" s="515" t="s">
        <v>1997</v>
      </c>
      <c r="B20" s="510" t="s">
        <v>2062</v>
      </c>
    </row>
    <row r="21" spans="1:2" x14ac:dyDescent="0.25">
      <c r="A21" s="515" t="s">
        <v>1998</v>
      </c>
      <c r="B21" s="510" t="s">
        <v>2063</v>
      </c>
    </row>
    <row r="22" spans="1:2" x14ac:dyDescent="0.25">
      <c r="A22" s="515" t="s">
        <v>1999</v>
      </c>
      <c r="B22" s="510" t="s">
        <v>2064</v>
      </c>
    </row>
    <row r="23" spans="1:2" x14ac:dyDescent="0.25">
      <c r="A23" s="515" t="s">
        <v>2000</v>
      </c>
      <c r="B23" s="510" t="s">
        <v>2065</v>
      </c>
    </row>
    <row r="24" spans="1:2" x14ac:dyDescent="0.25">
      <c r="A24" s="515" t="s">
        <v>2001</v>
      </c>
      <c r="B24" s="510" t="s">
        <v>2066</v>
      </c>
    </row>
    <row r="25" spans="1:2" x14ac:dyDescent="0.25">
      <c r="A25" s="515" t="s">
        <v>2002</v>
      </c>
      <c r="B25" s="510" t="s">
        <v>2068</v>
      </c>
    </row>
    <row r="26" spans="1:2" x14ac:dyDescent="0.25">
      <c r="A26" s="515" t="s">
        <v>2003</v>
      </c>
      <c r="B26" s="510" t="s">
        <v>2071</v>
      </c>
    </row>
    <row r="27" spans="1:2" x14ac:dyDescent="0.25">
      <c r="A27" s="515" t="s">
        <v>2004</v>
      </c>
      <c r="B27" s="510" t="s">
        <v>2072</v>
      </c>
    </row>
    <row r="28" spans="1:2" x14ac:dyDescent="0.25">
      <c r="A28" s="515" t="s">
        <v>2005</v>
      </c>
      <c r="B28" s="510" t="s">
        <v>2074</v>
      </c>
    </row>
    <row r="29" spans="1:2" x14ac:dyDescent="0.25">
      <c r="A29" s="515" t="s">
        <v>2006</v>
      </c>
      <c r="B29" s="510" t="s">
        <v>2078</v>
      </c>
    </row>
    <row r="30" spans="1:2" x14ac:dyDescent="0.25">
      <c r="A30" s="515" t="s">
        <v>2007</v>
      </c>
      <c r="B30" s="510" t="s">
        <v>2079</v>
      </c>
    </row>
    <row r="31" spans="1:2" x14ac:dyDescent="0.25">
      <c r="A31" s="515" t="s">
        <v>2008</v>
      </c>
      <c r="B31" s="510" t="s">
        <v>2082</v>
      </c>
    </row>
    <row r="32" spans="1:2" x14ac:dyDescent="0.25">
      <c r="A32" s="515" t="s">
        <v>2009</v>
      </c>
      <c r="B32" s="510" t="s">
        <v>2083</v>
      </c>
    </row>
    <row r="33" spans="1:2" x14ac:dyDescent="0.25">
      <c r="A33" s="515" t="s">
        <v>2010</v>
      </c>
      <c r="B33" s="510" t="s">
        <v>2086</v>
      </c>
    </row>
    <row r="34" spans="1:2" x14ac:dyDescent="0.25">
      <c r="A34" s="515" t="s">
        <v>2011</v>
      </c>
      <c r="B34" s="510" t="s">
        <v>2087</v>
      </c>
    </row>
    <row r="35" spans="1:2" x14ac:dyDescent="0.25">
      <c r="A35" s="515" t="s">
        <v>2012</v>
      </c>
      <c r="B35" s="510" t="s">
        <v>2092</v>
      </c>
    </row>
    <row r="36" spans="1:2" x14ac:dyDescent="0.25">
      <c r="A36" s="515" t="s">
        <v>2013</v>
      </c>
      <c r="B36" s="510" t="s">
        <v>2091</v>
      </c>
    </row>
    <row r="37" spans="1:2" ht="27" x14ac:dyDescent="0.25">
      <c r="A37" s="515" t="s">
        <v>2014</v>
      </c>
      <c r="B37" s="510" t="s">
        <v>2104</v>
      </c>
    </row>
    <row r="38" spans="1:2" x14ac:dyDescent="0.25">
      <c r="A38" s="515" t="s">
        <v>2015</v>
      </c>
      <c r="B38" s="510" t="s">
        <v>2105</v>
      </c>
    </row>
    <row r="39" spans="1:2" x14ac:dyDescent="0.25">
      <c r="A39" s="515" t="s">
        <v>2016</v>
      </c>
      <c r="B39" s="510" t="s">
        <v>2106</v>
      </c>
    </row>
    <row r="40" spans="1:2" x14ac:dyDescent="0.25">
      <c r="A40" s="515" t="s">
        <v>2017</v>
      </c>
      <c r="B40" s="510" t="s">
        <v>2107</v>
      </c>
    </row>
    <row r="41" spans="1:2" x14ac:dyDescent="0.25">
      <c r="A41" s="515" t="s">
        <v>2018</v>
      </c>
      <c r="B41" s="510" t="s">
        <v>2110</v>
      </c>
    </row>
    <row r="42" spans="1:2" x14ac:dyDescent="0.25">
      <c r="A42" s="515" t="s">
        <v>2019</v>
      </c>
      <c r="B42" s="510" t="s">
        <v>2111</v>
      </c>
    </row>
    <row r="43" spans="1:2" ht="27" x14ac:dyDescent="0.25">
      <c r="A43" s="515" t="s">
        <v>2020</v>
      </c>
      <c r="B43" s="510" t="s">
        <v>2112</v>
      </c>
    </row>
    <row r="44" spans="1:2" x14ac:dyDescent="0.25">
      <c r="A44" s="515" t="s">
        <v>2021</v>
      </c>
      <c r="B44" s="510" t="s">
        <v>2113</v>
      </c>
    </row>
    <row r="45" spans="1:2" x14ac:dyDescent="0.25">
      <c r="A45" s="515" t="s">
        <v>2022</v>
      </c>
      <c r="B45" s="510" t="s">
        <v>2109</v>
      </c>
    </row>
    <row r="46" spans="1:2" x14ac:dyDescent="0.25">
      <c r="A46" s="507"/>
      <c r="B46" s="510"/>
    </row>
    <row r="47" spans="1:2" ht="15.75" customHeight="1" x14ac:dyDescent="0.25">
      <c r="A47" s="524" t="s">
        <v>2116</v>
      </c>
      <c r="B47" s="524"/>
    </row>
    <row r="48" spans="1:2" x14ac:dyDescent="0.25">
      <c r="A48" s="515" t="s">
        <v>425</v>
      </c>
      <c r="B48" s="509" t="s">
        <v>1965</v>
      </c>
    </row>
    <row r="49" spans="1:2" x14ac:dyDescent="0.25">
      <c r="A49" s="515" t="s">
        <v>466</v>
      </c>
      <c r="B49" s="509" t="s">
        <v>2118</v>
      </c>
    </row>
    <row r="50" spans="1:2" x14ac:dyDescent="0.25">
      <c r="A50" s="515" t="s">
        <v>488</v>
      </c>
      <c r="B50" s="509" t="s">
        <v>2117</v>
      </c>
    </row>
    <row r="51" spans="1:2" x14ac:dyDescent="0.25">
      <c r="A51" s="515" t="s">
        <v>1963</v>
      </c>
      <c r="B51" s="509" t="s">
        <v>2119</v>
      </c>
    </row>
    <row r="52" spans="1:2" ht="27" x14ac:dyDescent="0.25">
      <c r="A52" s="515" t="s">
        <v>1964</v>
      </c>
      <c r="B52" s="510" t="s">
        <v>2120</v>
      </c>
    </row>
    <row r="53" spans="1:2" x14ac:dyDescent="0.25">
      <c r="A53" s="507"/>
      <c r="B53" s="510"/>
    </row>
    <row r="54" spans="1:2" ht="15.75" customHeight="1" x14ac:dyDescent="0.25">
      <c r="A54" s="524" t="s">
        <v>2122</v>
      </c>
      <c r="B54" s="524"/>
    </row>
    <row r="55" spans="1:2" x14ac:dyDescent="0.25">
      <c r="A55" s="515" t="s">
        <v>2132</v>
      </c>
      <c r="B55" s="510" t="s">
        <v>2142</v>
      </c>
    </row>
    <row r="56" spans="1:2" x14ac:dyDescent="0.25">
      <c r="A56" s="515" t="s">
        <v>2133</v>
      </c>
      <c r="B56" s="510" t="s">
        <v>2143</v>
      </c>
    </row>
    <row r="57" spans="1:2" x14ac:dyDescent="0.25">
      <c r="A57" s="515" t="s">
        <v>2134</v>
      </c>
      <c r="B57" s="510" t="s">
        <v>2144</v>
      </c>
    </row>
    <row r="58" spans="1:2" ht="32.25" customHeight="1" x14ac:dyDescent="0.25">
      <c r="A58" s="520" t="s">
        <v>2135</v>
      </c>
      <c r="B58" s="510" t="s">
        <v>2145</v>
      </c>
    </row>
    <row r="59" spans="1:2" ht="30" customHeight="1" x14ac:dyDescent="0.25">
      <c r="A59" s="520" t="s">
        <v>2136</v>
      </c>
      <c r="B59" s="510" t="s">
        <v>2146</v>
      </c>
    </row>
    <row r="60" spans="1:2" ht="27" x14ac:dyDescent="0.25">
      <c r="A60" s="520" t="s">
        <v>2137</v>
      </c>
      <c r="B60" s="510" t="s">
        <v>2147</v>
      </c>
    </row>
    <row r="61" spans="1:2" x14ac:dyDescent="0.25">
      <c r="A61" s="515" t="s">
        <v>2138</v>
      </c>
      <c r="B61" s="510" t="s">
        <v>2148</v>
      </c>
    </row>
    <row r="62" spans="1:2" x14ac:dyDescent="0.25">
      <c r="A62" s="515" t="s">
        <v>2139</v>
      </c>
      <c r="B62" s="510" t="s">
        <v>2149</v>
      </c>
    </row>
    <row r="63" spans="1:2" x14ac:dyDescent="0.25">
      <c r="A63" s="520" t="s">
        <v>2141</v>
      </c>
      <c r="B63" s="510" t="s">
        <v>2150</v>
      </c>
    </row>
    <row r="64" spans="1:2" x14ac:dyDescent="0.25">
      <c r="A64" s="515" t="s">
        <v>2140</v>
      </c>
      <c r="B64" s="510" t="s">
        <v>2151</v>
      </c>
    </row>
  </sheetData>
  <mergeCells count="5">
    <mergeCell ref="A1:B1"/>
    <mergeCell ref="A4:B4"/>
    <mergeCell ref="A2:B2"/>
    <mergeCell ref="A47:B47"/>
    <mergeCell ref="A54:B54"/>
  </mergeCells>
  <phoneticPr fontId="34" type="noConversion"/>
  <hyperlinks>
    <hyperlink ref="A48" location="'Tabla 1'!A2" display="Tabla 1" xr:uid="{BA8E5DE1-BD74-4AA7-A6A0-AC88CB582AE5}"/>
    <hyperlink ref="A5" location="'Gráfico 1'!A11" display="Gráfico 1" xr:uid="{F23DB109-F20D-464C-8583-E0753F5771CF}"/>
    <hyperlink ref="A6" location="'Gráfico 2 y 3'!A10" display="Gráfico 2" xr:uid="{7BC296A7-B8C3-49A5-85A1-2A5331DF9AB7}"/>
    <hyperlink ref="A7" location="'Gráfico 2 y 3'!I10" display="Gráfico 3" xr:uid="{49E4D421-2266-4B9A-929F-3BDD9920516B}"/>
    <hyperlink ref="A8" location="'Gráfico 4'!A11" display="Gráfico 4" xr:uid="{8256369B-9FDD-4B06-8300-24CE1124E40C}"/>
    <hyperlink ref="A9" location="'Gráfico 5'!A6" display="Gráfico 5" xr:uid="{30832C92-CA94-456C-A89D-A8AD0A71A257}"/>
    <hyperlink ref="A10" location="'Gráfico 6'!A8" display="Gráfico 6" xr:uid="{54809A15-C21C-4F76-91EA-0957C449B572}"/>
    <hyperlink ref="A11" location="'Gráfico 7'!A12" display="Gráfico 7" xr:uid="{A3E934B9-C8DE-4E77-900B-0CD3AD296FDD}"/>
    <hyperlink ref="A12" location="'Gráfico 8'!A9" display="Gráfico 8" xr:uid="{E785EC73-7513-4FAA-942B-F99B135959CA}"/>
    <hyperlink ref="A13" location="'Gráfico 9'!A10" display="Gráfico 9" xr:uid="{5DE3E639-B648-42F1-89A4-CF7C8C4DE91D}"/>
    <hyperlink ref="A14" location="'Gráfico 10'!A7" display="Gráfico 10" xr:uid="{529D22AF-0B82-4B45-B763-EA175E45FD35}"/>
    <hyperlink ref="A15" location="'Gráfico 11'!A8" display="Gráfico 11" xr:uid="{8D01D97F-ABEC-4342-A9E6-8DEEB51C7406}"/>
    <hyperlink ref="A16" location="'Gráfico 12'!A8" display="Gráfico 12" xr:uid="{80C1AA4C-2C79-438C-B48B-EC0379D660A9}"/>
    <hyperlink ref="A17" location="'Gráfico 13'!A8" display="Gráfico 13" xr:uid="{527A8764-C3E0-4EF9-B7F8-00A5D141D0CB}"/>
    <hyperlink ref="A18" location="'Gráfico 14'!A8" display="Gráfico 14" xr:uid="{A217BA26-8B65-41A9-B6ED-51DFEDEF0C00}"/>
    <hyperlink ref="A19" location="'Gráfico 15'!A9" display="Gráfico 15" xr:uid="{86A901C9-3841-4AEC-AD41-D86747D1F237}"/>
    <hyperlink ref="A20" location="'Gráfico 16'!A8" display="Gráfico 16" xr:uid="{6BE95625-3E54-44E7-94BD-45220379D8B5}"/>
    <hyperlink ref="A21" location="'Gráfico 17'!A6" display="Gráfico 17" xr:uid="{A2037E3A-77F6-464F-9AB2-635A69AD6BA8}"/>
    <hyperlink ref="A22" location="'Gráfico 18'!A6" display="Gráfico 18" xr:uid="{2CF5998D-061D-4306-8A5F-42535FEC83EB}"/>
    <hyperlink ref="A23" location="'Gráfico 19'!A6" display="Gráfico 19" xr:uid="{C954C792-84A5-433C-A1B4-BEB184EFFE61}"/>
    <hyperlink ref="A24" location="'Gráfico 20'!A8" display="Gráfico 20" xr:uid="{06A821C1-AB3E-4E29-9D0E-64A906BAF5AF}"/>
    <hyperlink ref="A25" location="'Gráfico 21'!A7" display="Gráfico 21" xr:uid="{E4516DD1-9D13-4E95-8FFA-7897E481E8AA}"/>
    <hyperlink ref="A26" location="'Gráfico 22'!A7" display="Gráfico 22" xr:uid="{95DF483B-45C9-4FBB-80A5-53A8C4E440D6}"/>
    <hyperlink ref="A27" location="'Gráfico 23'!A7" display="Gráfico 23" xr:uid="{F363D9A0-61BC-4F2C-A216-59FDDABA1471}"/>
    <hyperlink ref="A28" location="'Gráfico 24'!A7" display="Gráfico 24" xr:uid="{B5A33A21-1DCE-4778-B09E-25E2770CFB97}"/>
    <hyperlink ref="A29" location="'Gráfico 25'!A7" display="Gráfico 25" xr:uid="{E4B120AD-2476-4253-A256-148CFB265F7C}"/>
    <hyperlink ref="A30" location="'Gráfico 26'!A7" display="Gráfico 26" xr:uid="{49A75D5C-D5AB-4A51-A0B9-34D7EDABEFF7}"/>
    <hyperlink ref="A31" location="'Gráfico 27'!A7" display="Gráfico 27" xr:uid="{F09BA422-373C-444F-A15E-FEA0B9B8DCA5}"/>
    <hyperlink ref="A32" location="'Gráfico 28'!F2" display="Gráfico 28" xr:uid="{C1CA75F4-BD20-472D-BA64-9894EF208D77}"/>
    <hyperlink ref="A33" location="'Gráfico 29'!A9" display="Gráfico 29" xr:uid="{B5FDB957-EB08-4FDF-A419-5CA4C4EBDA5F}"/>
    <hyperlink ref="A34" location="'Gráfico 30'!A8" display="Gráfico 30" xr:uid="{7EE3C2E8-CCC8-4583-B63C-3AB048BA01F3}"/>
    <hyperlink ref="A35" location="'Gráfico 31'!A8" display="Gráfico 31" xr:uid="{037D3E1B-CEC3-4B9E-BB58-FF56DD1336BF}"/>
    <hyperlink ref="A36" location="'Gráfico 32'!A10" display="Gráfico 32" xr:uid="{B324DC66-50CC-48A2-ABF0-6EB9C3237F6B}"/>
    <hyperlink ref="A37" location="'Gráfico 33'!A6" display="Gráfico 33" xr:uid="{0691C1F5-23CB-40E9-82E6-62170F2555F8}"/>
    <hyperlink ref="A38" location="'Gráfico 34'!A6" display="Gráfico 34" xr:uid="{245993D4-09EE-45EA-A2E1-DA5AE0F55D10}"/>
    <hyperlink ref="A39" location="'Gráfico 35'!A12" display="Gráfico 35" xr:uid="{26F83FCB-D21A-450D-86E1-AD16B96ADC7C}"/>
    <hyperlink ref="A40" location="'Gráfico 36'!A8" display="Gráfico 36" xr:uid="{D2611FE9-2BA5-464B-B294-EC826B82A004}"/>
    <hyperlink ref="A45" location="'Gráfico 41'!A10" display="Gráfico 41" xr:uid="{AE7E5FBC-34B0-4EE4-80A0-3A2726C5602F}"/>
    <hyperlink ref="A43" location="'Gráfico 39'!A8" display="Gráfico 39" xr:uid="{D19DEFD7-B9F2-44BB-B0D4-4846BDA4161B}"/>
    <hyperlink ref="A42" location="'Gráfico 38'!A8" display="Gráfico 38" xr:uid="{635BE3C4-FF04-4F7C-BA5B-30045FB24920}"/>
    <hyperlink ref="A41" location="'Gráfico 37'!A8" display="Gráfico 37" xr:uid="{063D1C70-DCA7-4347-98BD-DFACC7FE8FCC}"/>
    <hyperlink ref="A44" location="'Gráfico 40'!A7" display="Gráfico 40" xr:uid="{6F70ABF7-6DE5-472C-85AF-488825A2101B}"/>
    <hyperlink ref="A52" location="'Tabla 5'!A2" display="Tabla 5" xr:uid="{24ABD179-B2C2-4670-9F8B-1F3D3577F417}"/>
    <hyperlink ref="A51" location="'Tabla 4'!A2" display="Tabla 4" xr:uid="{1F1CE84B-C73B-4985-8626-5F4604CAC815}"/>
    <hyperlink ref="A50" location="'Tabla 3'!A2" display="Tabla 3" xr:uid="{48AC01FF-6452-4699-B36A-E89C8D0120D6}"/>
    <hyperlink ref="A49" location="'Tabla 2'!A2" display="Tabla 2" xr:uid="{DA293546-8295-4B44-965C-DCC29455567F}"/>
    <hyperlink ref="A55" location="'Anexo I'!A1" display="Anexo I" xr:uid="{9B1ADD94-8643-48ED-9A96-B8136CAFCE93}"/>
    <hyperlink ref="A56" location="'Anexo II'!A1" display="Anexo II" xr:uid="{99170507-AF96-41E3-8319-A09BBFE844E7}"/>
    <hyperlink ref="A57" location="'Anexo III'!A2" display="Anexo III" xr:uid="{EAF07568-CD15-4AE2-B01D-C1CEAA0DC72A}"/>
    <hyperlink ref="A59" location="'Anexo III-B'!A1" display="Anexo III-B" xr:uid="{10FE20AA-703D-4173-A9D7-A64B306F1F2A}"/>
    <hyperlink ref="A58" location="'Anexo III-A'!A1" display="Anexo III-A" xr:uid="{29DABE33-D11F-46FE-AD63-1AEF019B1E75}"/>
    <hyperlink ref="A60" location="'Anexo III-C'!A1" display="Anexo III-C" xr:uid="{E404B4F3-FCE7-4D20-8F6A-04F4B3BE7BBD}"/>
    <hyperlink ref="A63" location="'Anexo V-A'!A1" display="Anexo V-A" xr:uid="{400CAB91-0672-49A3-B18F-4B3D8A6D7F2E}"/>
    <hyperlink ref="A61" location="'Anexo IV'!A1" display="Anexo IV" xr:uid="{70BB73DE-828E-4521-9237-02AED188834B}"/>
    <hyperlink ref="A62" location="'Anexo V'!A1" display="Anexo V" xr:uid="{E9BCFB0C-6425-4FF4-AF51-1DD6A7659DCC}"/>
    <hyperlink ref="A64" location="'Anexo VI'!A1" display="Anexo VI" xr:uid="{DB5EB3D7-DE1B-4D15-801B-62843D4812E8}"/>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571B7-AE17-47A3-9666-1076E8C0856D}">
  <sheetPr>
    <tabColor rgb="FF01898A"/>
  </sheetPr>
  <dimension ref="A1:H26"/>
  <sheetViews>
    <sheetView showGridLines="0" zoomScale="110" zoomScaleNormal="110" workbookViewId="0">
      <selection activeCell="A10" sqref="A10:G10"/>
    </sheetView>
  </sheetViews>
  <sheetFormatPr baseColWidth="10" defaultColWidth="0" defaultRowHeight="15" zeroHeight="1" x14ac:dyDescent="0.25"/>
  <cols>
    <col min="1" max="1" width="15.140625" bestFit="1" customWidth="1"/>
    <col min="2" max="7" width="11.42578125" customWidth="1"/>
    <col min="8" max="8" width="0.42578125" customWidth="1"/>
    <col min="9" max="16384" width="11.42578125" hidden="1"/>
  </cols>
  <sheetData>
    <row r="1" spans="1:7" ht="15.75" thickBot="1" x14ac:dyDescent="0.3">
      <c r="A1" s="378" t="s">
        <v>1979</v>
      </c>
    </row>
    <row r="2" spans="1:7" ht="15.75" thickBot="1" x14ac:dyDescent="0.3">
      <c r="A2" s="438" t="s">
        <v>804</v>
      </c>
      <c r="B2" s="529">
        <v>2021</v>
      </c>
      <c r="C2" s="530"/>
      <c r="D2" s="529">
        <v>2022</v>
      </c>
      <c r="E2" s="530"/>
      <c r="F2" s="529">
        <v>2023</v>
      </c>
      <c r="G2" s="530"/>
    </row>
    <row r="3" spans="1:7" x14ac:dyDescent="0.25">
      <c r="A3" s="371" t="s">
        <v>1</v>
      </c>
      <c r="B3" s="430">
        <v>13</v>
      </c>
      <c r="C3" s="431">
        <f>+B3/$B8</f>
        <v>0.12871287128712872</v>
      </c>
      <c r="D3" s="430">
        <v>14</v>
      </c>
      <c r="E3" s="431">
        <f>+D3/$D8</f>
        <v>0.13861386138613863</v>
      </c>
      <c r="F3" s="430">
        <v>22</v>
      </c>
      <c r="G3" s="431">
        <f>+F3/$F$8</f>
        <v>0.21568627450980393</v>
      </c>
    </row>
    <row r="4" spans="1:7" x14ac:dyDescent="0.25">
      <c r="A4" s="372" t="s">
        <v>426</v>
      </c>
      <c r="B4" s="432">
        <v>9</v>
      </c>
      <c r="C4" s="433">
        <f>+B4/B8</f>
        <v>8.9108910891089105E-2</v>
      </c>
      <c r="D4" s="432">
        <v>11</v>
      </c>
      <c r="E4" s="433">
        <f>+D4/D8</f>
        <v>0.10891089108910891</v>
      </c>
      <c r="F4" s="432">
        <v>6</v>
      </c>
      <c r="G4" s="433">
        <f>+F4/$F$8</f>
        <v>5.8823529411764705E-2</v>
      </c>
    </row>
    <row r="5" spans="1:7" x14ac:dyDescent="0.25">
      <c r="A5" s="373" t="s">
        <v>428</v>
      </c>
      <c r="B5" s="432">
        <v>40</v>
      </c>
      <c r="C5" s="433">
        <f>+B5/B8</f>
        <v>0.39603960396039606</v>
      </c>
      <c r="D5" s="432">
        <v>34</v>
      </c>
      <c r="E5" s="433">
        <f>+D5/D8</f>
        <v>0.33663366336633666</v>
      </c>
      <c r="F5" s="432">
        <v>46</v>
      </c>
      <c r="G5" s="433">
        <f>+F5/$F$8</f>
        <v>0.45098039215686275</v>
      </c>
    </row>
    <row r="6" spans="1:7" x14ac:dyDescent="0.25">
      <c r="A6" s="374" t="s">
        <v>427</v>
      </c>
      <c r="B6" s="432">
        <v>12</v>
      </c>
      <c r="C6" s="433">
        <f>B6/B8</f>
        <v>0.11881188118811881</v>
      </c>
      <c r="D6" s="432">
        <v>19</v>
      </c>
      <c r="E6" s="433">
        <f>D6/D8</f>
        <v>0.18811881188118812</v>
      </c>
      <c r="F6" s="432">
        <v>7</v>
      </c>
      <c r="G6" s="433">
        <f>+F6/$F$8</f>
        <v>6.8627450980392163E-2</v>
      </c>
    </row>
    <row r="7" spans="1:7" ht="15.75" thickBot="1" x14ac:dyDescent="0.3">
      <c r="A7" s="375" t="s">
        <v>830</v>
      </c>
      <c r="B7" s="434">
        <v>27</v>
      </c>
      <c r="C7" s="435">
        <f>B7/B8</f>
        <v>0.26732673267326734</v>
      </c>
      <c r="D7" s="434">
        <v>23</v>
      </c>
      <c r="E7" s="435">
        <f>D7/D8</f>
        <v>0.22772277227722773</v>
      </c>
      <c r="F7" s="434">
        <v>21</v>
      </c>
      <c r="G7" s="435">
        <f>+F7/$F$8</f>
        <v>0.20588235294117646</v>
      </c>
    </row>
    <row r="8" spans="1:7" ht="15.75" thickBot="1" x14ac:dyDescent="0.3">
      <c r="A8" s="376" t="s">
        <v>175</v>
      </c>
      <c r="B8" s="436">
        <f>SUM(B3:B7)</f>
        <v>101</v>
      </c>
      <c r="C8" s="437">
        <f t="shared" ref="C8:G8" si="0">SUM(C3:C7)</f>
        <v>1</v>
      </c>
      <c r="D8" s="436">
        <f>SUM(D3:D7)</f>
        <v>101</v>
      </c>
      <c r="E8" s="437">
        <f t="shared" si="0"/>
        <v>1</v>
      </c>
      <c r="F8" s="436">
        <f t="shared" si="0"/>
        <v>102</v>
      </c>
      <c r="G8" s="437">
        <f t="shared" si="0"/>
        <v>1</v>
      </c>
    </row>
    <row r="9" spans="1:7" x14ac:dyDescent="0.25"/>
    <row r="10" spans="1:7" ht="33" customHeight="1" x14ac:dyDescent="0.25">
      <c r="A10" s="527" t="s">
        <v>2025</v>
      </c>
      <c r="B10" s="527"/>
      <c r="C10" s="527"/>
      <c r="D10" s="527"/>
      <c r="E10" s="527"/>
      <c r="F10" s="527"/>
      <c r="G10" s="527"/>
    </row>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c r="A26" s="528" t="s">
        <v>1954</v>
      </c>
      <c r="B26" s="528"/>
      <c r="C26" s="528"/>
      <c r="D26" s="528"/>
      <c r="E26" s="528"/>
      <c r="F26" s="528"/>
      <c r="G26" s="528"/>
    </row>
  </sheetData>
  <mergeCells count="5">
    <mergeCell ref="A10:G10"/>
    <mergeCell ref="A26:G26"/>
    <mergeCell ref="B2:C2"/>
    <mergeCell ref="D2:E2"/>
    <mergeCell ref="F2:G2"/>
  </mergeCells>
  <hyperlinks>
    <hyperlink ref="A1" location="Índice!A4" display="Índice" xr:uid="{432A826D-3815-4978-962E-03EFDC38D59B}"/>
  </hyperlinks>
  <pageMargins left="0.7" right="0.7" top="0.75" bottom="0.75" header="0.3" footer="0.3"/>
  <ignoredErrors>
    <ignoredError sqref="B8 D8 F8" formulaRange="1"/>
  </ignoredErrors>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53E7B-A942-4462-B71E-51C5C4FD1124}">
  <sheetPr>
    <tabColor rgb="FF01898A"/>
  </sheetPr>
  <dimension ref="A1:S29"/>
  <sheetViews>
    <sheetView showGridLines="0" zoomScale="110" zoomScaleNormal="110" workbookViewId="0">
      <selection activeCell="A10" sqref="A10:O10"/>
    </sheetView>
  </sheetViews>
  <sheetFormatPr baseColWidth="10" defaultColWidth="0" defaultRowHeight="15" zeroHeight="1" x14ac:dyDescent="0.25"/>
  <cols>
    <col min="1" max="1" width="15.140625" bestFit="1" customWidth="1"/>
    <col min="2" max="5" width="10" customWidth="1"/>
    <col min="6" max="6" width="11.7109375" customWidth="1"/>
    <col min="7" max="9" width="10" customWidth="1"/>
    <col min="10" max="14" width="11.42578125" customWidth="1"/>
    <col min="15" max="15" width="14.42578125" customWidth="1"/>
    <col min="16" max="19" width="0" hidden="1" customWidth="1"/>
    <col min="20" max="16384" width="11.42578125" hidden="1"/>
  </cols>
  <sheetData>
    <row r="1" spans="1:19" ht="15.75" thickBot="1" x14ac:dyDescent="0.3">
      <c r="A1" s="378" t="s">
        <v>1979</v>
      </c>
    </row>
    <row r="2" spans="1:19" s="89" customFormat="1" ht="15.75" thickBot="1" x14ac:dyDescent="0.3">
      <c r="A2" s="438" t="s">
        <v>804</v>
      </c>
      <c r="B2" s="533" t="s">
        <v>175</v>
      </c>
      <c r="C2" s="534"/>
      <c r="D2" s="535" t="s">
        <v>429</v>
      </c>
      <c r="E2" s="536"/>
      <c r="F2" s="535" t="s">
        <v>430</v>
      </c>
      <c r="G2" s="536"/>
      <c r="H2" s="535" t="s">
        <v>431</v>
      </c>
      <c r="I2" s="537"/>
      <c r="J2" s="529" t="s">
        <v>432</v>
      </c>
      <c r="K2" s="530"/>
    </row>
    <row r="3" spans="1:19" s="89" customFormat="1" x14ac:dyDescent="0.25">
      <c r="A3" s="371" t="s">
        <v>1</v>
      </c>
      <c r="B3" s="362">
        <v>22</v>
      </c>
      <c r="C3" s="363">
        <f>+B3/$B$8</f>
        <v>0.21568627450980393</v>
      </c>
      <c r="D3" s="362">
        <v>2</v>
      </c>
      <c r="E3" s="363">
        <f>+D3/$D$8</f>
        <v>0.22222222222222221</v>
      </c>
      <c r="F3" s="362">
        <v>15</v>
      </c>
      <c r="G3" s="363">
        <f>+F3/$F$8</f>
        <v>0.3</v>
      </c>
      <c r="H3" s="362">
        <v>4</v>
      </c>
      <c r="I3" s="363">
        <f>+H3/$H$8</f>
        <v>0.10256410256410256</v>
      </c>
      <c r="J3" s="362">
        <v>1</v>
      </c>
      <c r="K3" s="363">
        <f>+J3/$J$8</f>
        <v>0.25</v>
      </c>
    </row>
    <row r="4" spans="1:19" s="89" customFormat="1" x14ac:dyDescent="0.25">
      <c r="A4" s="372" t="s">
        <v>426</v>
      </c>
      <c r="B4" s="364">
        <v>6</v>
      </c>
      <c r="C4" s="365">
        <f>+B4/$B$8</f>
        <v>5.8823529411764705E-2</v>
      </c>
      <c r="D4" s="364">
        <v>1</v>
      </c>
      <c r="E4" s="365">
        <f>+D4/$D$8</f>
        <v>0.1111111111111111</v>
      </c>
      <c r="F4" s="364">
        <v>3</v>
      </c>
      <c r="G4" s="365">
        <f>+F4/$F$8</f>
        <v>0.06</v>
      </c>
      <c r="H4" s="364">
        <v>2</v>
      </c>
      <c r="I4" s="365">
        <f>+H4/$H$8</f>
        <v>5.128205128205128E-2</v>
      </c>
      <c r="J4" s="364">
        <v>0</v>
      </c>
      <c r="K4" s="365">
        <f>+J4/$J$8</f>
        <v>0</v>
      </c>
    </row>
    <row r="5" spans="1:19" s="89" customFormat="1" x14ac:dyDescent="0.25">
      <c r="A5" s="373" t="s">
        <v>428</v>
      </c>
      <c r="B5" s="364">
        <v>46</v>
      </c>
      <c r="C5" s="365">
        <f>+B5/$B$8</f>
        <v>0.45098039215686275</v>
      </c>
      <c r="D5" s="364">
        <v>3</v>
      </c>
      <c r="E5" s="365">
        <f>+D5/$D$8</f>
        <v>0.33333333333333331</v>
      </c>
      <c r="F5" s="364">
        <v>24</v>
      </c>
      <c r="G5" s="365">
        <f>+F5/$F$8</f>
        <v>0.48</v>
      </c>
      <c r="H5" s="364">
        <v>18</v>
      </c>
      <c r="I5" s="365">
        <f>+H5/$H$8</f>
        <v>0.46153846153846156</v>
      </c>
      <c r="J5" s="364">
        <v>1</v>
      </c>
      <c r="K5" s="365">
        <f>+J5/$J$8</f>
        <v>0.25</v>
      </c>
      <c r="P5" s="89" t="s">
        <v>1955</v>
      </c>
      <c r="Q5" s="109" t="s">
        <v>1</v>
      </c>
    </row>
    <row r="6" spans="1:19" s="89" customFormat="1" x14ac:dyDescent="0.25">
      <c r="A6" s="374" t="s">
        <v>427</v>
      </c>
      <c r="B6" s="364">
        <v>7</v>
      </c>
      <c r="C6" s="365">
        <f>+B6/$B$8</f>
        <v>6.8627450980392163E-2</v>
      </c>
      <c r="D6" s="364">
        <v>0</v>
      </c>
      <c r="E6" s="365">
        <f>+D6/$D$8</f>
        <v>0</v>
      </c>
      <c r="F6" s="364">
        <v>1</v>
      </c>
      <c r="G6" s="365">
        <f>+F6/$F$8</f>
        <v>0.02</v>
      </c>
      <c r="H6" s="364">
        <v>5</v>
      </c>
      <c r="I6" s="365">
        <f>+H6/$H$8</f>
        <v>0.12820512820512819</v>
      </c>
      <c r="J6" s="364">
        <v>1</v>
      </c>
      <c r="K6" s="365">
        <f>+J6/$J$8</f>
        <v>0.25</v>
      </c>
      <c r="P6" s="89" t="s">
        <v>1956</v>
      </c>
      <c r="Q6" s="110" t="s">
        <v>426</v>
      </c>
      <c r="S6" s="379" t="s">
        <v>429</v>
      </c>
    </row>
    <row r="7" spans="1:19" s="89" customFormat="1" ht="15.75" thickBot="1" x14ac:dyDescent="0.3">
      <c r="A7" s="375" t="s">
        <v>830</v>
      </c>
      <c r="B7" s="366">
        <v>21</v>
      </c>
      <c r="C7" s="367">
        <f>+B7/$B$8</f>
        <v>0.20588235294117646</v>
      </c>
      <c r="D7" s="366">
        <v>3</v>
      </c>
      <c r="E7" s="367">
        <f>+D7/$D$8</f>
        <v>0.33333333333333331</v>
      </c>
      <c r="F7" s="366">
        <v>7</v>
      </c>
      <c r="G7" s="367">
        <f>+F7/$F$8</f>
        <v>0.14000000000000001</v>
      </c>
      <c r="H7" s="366">
        <v>10</v>
      </c>
      <c r="I7" s="367">
        <f>+H7/$H$8</f>
        <v>0.25641025641025639</v>
      </c>
      <c r="J7" s="366">
        <v>1</v>
      </c>
      <c r="K7" s="367">
        <f>+J7/$J$8</f>
        <v>0.25</v>
      </c>
      <c r="P7" s="89" t="s">
        <v>1957</v>
      </c>
      <c r="Q7" s="111" t="s">
        <v>428</v>
      </c>
      <c r="S7" s="379" t="s">
        <v>430</v>
      </c>
    </row>
    <row r="8" spans="1:19" s="89" customFormat="1" ht="15.75" thickBot="1" x14ac:dyDescent="0.3">
      <c r="A8" s="376" t="s">
        <v>175</v>
      </c>
      <c r="B8" s="436">
        <f t="shared" ref="B8:K8" si="0">SUM(B3:B7)</f>
        <v>102</v>
      </c>
      <c r="C8" s="437">
        <f t="shared" si="0"/>
        <v>1</v>
      </c>
      <c r="D8" s="436">
        <f t="shared" si="0"/>
        <v>9</v>
      </c>
      <c r="E8" s="437">
        <f t="shared" si="0"/>
        <v>1</v>
      </c>
      <c r="F8" s="436">
        <f t="shared" si="0"/>
        <v>50</v>
      </c>
      <c r="G8" s="437">
        <f t="shared" si="0"/>
        <v>1</v>
      </c>
      <c r="H8" s="436">
        <f t="shared" si="0"/>
        <v>39</v>
      </c>
      <c r="I8" s="437">
        <f t="shared" si="0"/>
        <v>1</v>
      </c>
      <c r="J8" s="436">
        <f t="shared" si="0"/>
        <v>4</v>
      </c>
      <c r="K8" s="437">
        <f t="shared" si="0"/>
        <v>1</v>
      </c>
      <c r="P8" s="89" t="s">
        <v>1958</v>
      </c>
      <c r="Q8" s="112" t="s">
        <v>427</v>
      </c>
      <c r="S8" s="379" t="s">
        <v>431</v>
      </c>
    </row>
    <row r="9" spans="1:19" s="89" customFormat="1" x14ac:dyDescent="0.25">
      <c r="B9" s="90"/>
      <c r="C9" s="90"/>
      <c r="D9" s="90"/>
      <c r="E9" s="90"/>
      <c r="F9" s="90"/>
      <c r="G9" s="90"/>
      <c r="H9" s="90"/>
      <c r="I9" s="90"/>
      <c r="P9" s="89" t="s">
        <v>1959</v>
      </c>
      <c r="Q9" s="113" t="s">
        <v>830</v>
      </c>
      <c r="S9" s="379" t="s">
        <v>432</v>
      </c>
    </row>
    <row r="10" spans="1:19" s="89" customFormat="1" ht="29.25" customHeight="1" x14ac:dyDescent="0.25">
      <c r="A10" s="531" t="s">
        <v>1980</v>
      </c>
      <c r="B10" s="531"/>
      <c r="C10" s="531"/>
      <c r="D10" s="531"/>
      <c r="E10" s="531"/>
      <c r="F10" s="531"/>
      <c r="G10" s="531"/>
      <c r="H10" s="361"/>
      <c r="I10" s="532" t="s">
        <v>1981</v>
      </c>
      <c r="J10" s="532"/>
      <c r="K10" s="532"/>
      <c r="L10" s="532"/>
      <c r="M10" s="532"/>
      <c r="N10" s="532"/>
      <c r="O10" s="532"/>
    </row>
    <row r="11" spans="1:19" s="89" customFormat="1" x14ac:dyDescent="0.25">
      <c r="B11" s="90"/>
      <c r="C11" s="90"/>
      <c r="D11" s="90"/>
      <c r="E11" s="90"/>
      <c r="F11" s="90"/>
      <c r="G11" s="90"/>
      <c r="H11" s="90"/>
      <c r="I11"/>
      <c r="J11"/>
      <c r="K11"/>
      <c r="M11"/>
    </row>
    <row r="12" spans="1:19" s="89" customFormat="1" x14ac:dyDescent="0.25">
      <c r="B12" s="90"/>
      <c r="C12" s="90"/>
      <c r="D12" s="90"/>
      <c r="E12" s="90"/>
      <c r="F12" s="90"/>
      <c r="G12" s="90"/>
      <c r="H12" s="90"/>
      <c r="I12"/>
      <c r="J12"/>
      <c r="K12"/>
      <c r="M12"/>
    </row>
    <row r="13" spans="1:19" s="89" customFormat="1" x14ac:dyDescent="0.25">
      <c r="B13" s="90"/>
      <c r="C13" s="90"/>
      <c r="D13" s="90"/>
      <c r="E13" s="90"/>
      <c r="F13" s="90"/>
      <c r="G13" s="90"/>
      <c r="H13" s="90"/>
      <c r="I13"/>
      <c r="J13"/>
      <c r="K13"/>
      <c r="M13"/>
    </row>
    <row r="14" spans="1:19" s="89" customFormat="1" x14ac:dyDescent="0.25">
      <c r="B14" s="90"/>
      <c r="C14" s="90"/>
      <c r="D14" s="90"/>
      <c r="E14" s="90"/>
      <c r="F14" s="90"/>
      <c r="G14" s="90"/>
      <c r="H14" s="90"/>
      <c r="I14"/>
      <c r="J14"/>
      <c r="K14"/>
      <c r="M14"/>
    </row>
    <row r="15" spans="1:19" s="89" customFormat="1" x14ac:dyDescent="0.25">
      <c r="B15" s="90"/>
      <c r="C15" s="90"/>
      <c r="D15" s="90"/>
      <c r="E15" s="90"/>
      <c r="F15" s="90"/>
      <c r="G15" s="90"/>
      <c r="H15" s="90"/>
      <c r="I15"/>
      <c r="J15"/>
      <c r="K15"/>
      <c r="M15"/>
    </row>
    <row r="16" spans="1:19" s="89" customFormat="1" x14ac:dyDescent="0.25">
      <c r="B16" s="90"/>
      <c r="C16" s="90"/>
      <c r="D16" s="90"/>
      <c r="E16" s="90"/>
      <c r="F16" s="90"/>
      <c r="G16" s="90"/>
      <c r="H16" s="90"/>
      <c r="I16"/>
      <c r="J16"/>
      <c r="K16"/>
      <c r="M16"/>
    </row>
    <row r="17" spans="1:15" s="89" customFormat="1" x14ac:dyDescent="0.25">
      <c r="B17" s="90"/>
      <c r="C17" s="90"/>
      <c r="D17" s="90"/>
      <c r="E17" s="90"/>
      <c r="F17" s="90"/>
      <c r="G17" s="90"/>
      <c r="H17" s="90"/>
      <c r="I17"/>
      <c r="J17"/>
      <c r="K17"/>
      <c r="M17"/>
    </row>
    <row r="18" spans="1:15" s="89" customFormat="1" x14ac:dyDescent="0.25">
      <c r="B18" s="90"/>
      <c r="C18" s="90"/>
      <c r="D18" s="90"/>
      <c r="E18" s="90"/>
      <c r="F18" s="90"/>
      <c r="G18" s="90"/>
      <c r="H18" s="90"/>
      <c r="I18"/>
      <c r="J18"/>
      <c r="K18"/>
      <c r="M18"/>
    </row>
    <row r="19" spans="1:15" s="89" customFormat="1" x14ac:dyDescent="0.25">
      <c r="B19" s="90"/>
      <c r="C19" s="90"/>
      <c r="D19" s="90"/>
      <c r="E19" s="90"/>
      <c r="F19" s="90"/>
      <c r="G19" s="90"/>
      <c r="H19" s="90"/>
      <c r="I19"/>
      <c r="J19"/>
      <c r="K19"/>
      <c r="M19"/>
    </row>
    <row r="20" spans="1:15" s="89" customFormat="1" x14ac:dyDescent="0.25">
      <c r="B20" s="90"/>
      <c r="C20" s="90"/>
      <c r="D20" s="90"/>
      <c r="E20" s="90"/>
      <c r="F20" s="90"/>
      <c r="G20" s="90"/>
      <c r="H20" s="90"/>
      <c r="I20"/>
      <c r="J20"/>
      <c r="K20"/>
      <c r="M20"/>
    </row>
    <row r="21" spans="1:15" s="89" customFormat="1" x14ac:dyDescent="0.25">
      <c r="B21" s="90"/>
      <c r="C21" s="90"/>
      <c r="D21" s="90"/>
      <c r="E21" s="90"/>
      <c r="F21" s="90"/>
      <c r="G21" s="90"/>
      <c r="H21" s="90"/>
      <c r="I21"/>
      <c r="J21"/>
      <c r="K21"/>
      <c r="M21"/>
    </row>
    <row r="22" spans="1:15" s="89" customFormat="1" x14ac:dyDescent="0.25">
      <c r="B22" s="90"/>
      <c r="C22" s="90"/>
      <c r="D22" s="90"/>
      <c r="E22" s="90"/>
      <c r="F22" s="90"/>
      <c r="G22" s="90"/>
      <c r="H22" s="90"/>
      <c r="I22"/>
      <c r="J22"/>
      <c r="K22"/>
      <c r="M22"/>
    </row>
    <row r="23" spans="1:15" s="89" customFormat="1" x14ac:dyDescent="0.25">
      <c r="B23" s="90"/>
      <c r="C23" s="90"/>
      <c r="D23" s="90"/>
      <c r="E23" s="90"/>
      <c r="F23" s="90"/>
      <c r="G23" s="90"/>
      <c r="H23" s="90"/>
      <c r="I23"/>
      <c r="J23"/>
      <c r="K23"/>
      <c r="M23"/>
    </row>
    <row r="24" spans="1:15" s="89" customFormat="1" x14ac:dyDescent="0.25">
      <c r="B24" s="90"/>
      <c r="C24" s="90"/>
      <c r="D24" s="90"/>
      <c r="E24" s="90"/>
      <c r="F24" s="90"/>
      <c r="G24" s="90"/>
      <c r="H24" s="90"/>
      <c r="I24"/>
      <c r="J24"/>
      <c r="K24"/>
      <c r="M24"/>
    </row>
    <row r="25" spans="1:15" s="89" customFormat="1" x14ac:dyDescent="0.25">
      <c r="B25" s="90"/>
      <c r="C25" s="90"/>
      <c r="D25" s="90"/>
      <c r="E25" s="90"/>
      <c r="F25" s="90"/>
      <c r="G25" s="90"/>
      <c r="H25" s="90"/>
      <c r="I25"/>
      <c r="J25"/>
      <c r="K25"/>
      <c r="M25"/>
    </row>
    <row r="26" spans="1:15" s="89" customFormat="1" x14ac:dyDescent="0.25">
      <c r="B26" s="90"/>
      <c r="C26" s="90"/>
      <c r="D26" s="90"/>
      <c r="E26" s="90"/>
      <c r="F26" s="90"/>
      <c r="G26" s="90"/>
      <c r="H26" s="90"/>
      <c r="I26"/>
      <c r="J26"/>
      <c r="K26"/>
      <c r="M26"/>
    </row>
    <row r="27" spans="1:15" s="89" customFormat="1" x14ac:dyDescent="0.25">
      <c r="A27" s="528" t="s">
        <v>1954</v>
      </c>
      <c r="B27" s="528"/>
      <c r="C27" s="528"/>
      <c r="D27" s="528"/>
      <c r="E27" s="528"/>
      <c r="F27" s="528"/>
      <c r="G27" s="528"/>
      <c r="H27" s="90"/>
      <c r="I27" s="528" t="s">
        <v>1954</v>
      </c>
      <c r="J27" s="528"/>
      <c r="K27" s="528"/>
      <c r="L27" s="528"/>
      <c r="M27" s="528"/>
      <c r="N27" s="528"/>
      <c r="O27" s="528"/>
    </row>
    <row r="28" spans="1:15" s="89" customFormat="1" hidden="1" x14ac:dyDescent="0.25">
      <c r="B28" s="90"/>
      <c r="C28" s="90"/>
      <c r="D28" s="90"/>
      <c r="E28" s="90"/>
      <c r="F28" s="90"/>
      <c r="G28" s="90"/>
      <c r="H28" s="90"/>
      <c r="I28"/>
      <c r="J28"/>
      <c r="K28"/>
      <c r="M28"/>
    </row>
    <row r="29" spans="1:15" s="89" customFormat="1" hidden="1" x14ac:dyDescent="0.25">
      <c r="I29"/>
      <c r="J29"/>
      <c r="K29"/>
      <c r="M29"/>
    </row>
  </sheetData>
  <mergeCells count="9">
    <mergeCell ref="J2:K2"/>
    <mergeCell ref="A10:G10"/>
    <mergeCell ref="A27:G27"/>
    <mergeCell ref="I10:O10"/>
    <mergeCell ref="I27:O27"/>
    <mergeCell ref="B2:C2"/>
    <mergeCell ref="D2:E2"/>
    <mergeCell ref="F2:G2"/>
    <mergeCell ref="H2:I2"/>
  </mergeCells>
  <hyperlinks>
    <hyperlink ref="A1" location="Índice!A4" display="Índice" xr:uid="{57E7D388-7E76-45EA-985E-2464C487C639}"/>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1C934-8D01-494E-9FE9-B79E5DDE4273}">
  <sheetPr>
    <tabColor rgb="FF01898A"/>
  </sheetPr>
  <dimension ref="A1:N26"/>
  <sheetViews>
    <sheetView showGridLines="0" zoomScale="110" zoomScaleNormal="110" workbookViewId="0">
      <selection activeCell="A10" sqref="A10:G10"/>
    </sheetView>
  </sheetViews>
  <sheetFormatPr baseColWidth="10" defaultColWidth="0" defaultRowHeight="15" zeroHeight="1" x14ac:dyDescent="0.25"/>
  <cols>
    <col min="1" max="1" width="14.7109375" customWidth="1"/>
    <col min="2" max="13" width="11.42578125" customWidth="1"/>
    <col min="14" max="14" width="11.140625" hidden="1" customWidth="1"/>
    <col min="15" max="16384" width="11.42578125" hidden="1"/>
  </cols>
  <sheetData>
    <row r="1" spans="1:13" ht="15.75" thickBot="1" x14ac:dyDescent="0.3">
      <c r="A1" s="378" t="s">
        <v>1979</v>
      </c>
    </row>
    <row r="2" spans="1:13" ht="15.75" thickBot="1" x14ac:dyDescent="0.3">
      <c r="A2" s="541" t="s">
        <v>804</v>
      </c>
      <c r="B2" s="539" t="s">
        <v>429</v>
      </c>
      <c r="C2" s="539"/>
      <c r="D2" s="540"/>
      <c r="E2" s="538" t="s">
        <v>430</v>
      </c>
      <c r="F2" s="539"/>
      <c r="G2" s="540"/>
      <c r="H2" s="538" t="s">
        <v>1974</v>
      </c>
      <c r="I2" s="539"/>
      <c r="J2" s="540"/>
      <c r="K2" s="538" t="s">
        <v>432</v>
      </c>
      <c r="L2" s="539"/>
      <c r="M2" s="540"/>
    </row>
    <row r="3" spans="1:13" ht="15.75" thickBot="1" x14ac:dyDescent="0.3">
      <c r="A3" s="542"/>
      <c r="B3" s="450">
        <v>2021</v>
      </c>
      <c r="C3" s="450">
        <v>2022</v>
      </c>
      <c r="D3" s="451">
        <v>2023</v>
      </c>
      <c r="E3" s="449">
        <v>2021</v>
      </c>
      <c r="F3" s="450">
        <v>2022</v>
      </c>
      <c r="G3" s="451">
        <v>2023</v>
      </c>
      <c r="H3" s="449">
        <v>2021</v>
      </c>
      <c r="I3" s="450">
        <v>2022</v>
      </c>
      <c r="J3" s="451">
        <v>2023</v>
      </c>
      <c r="K3" s="449">
        <v>2021</v>
      </c>
      <c r="L3" s="450">
        <v>2022</v>
      </c>
      <c r="M3" s="451">
        <v>2023</v>
      </c>
    </row>
    <row r="4" spans="1:13" x14ac:dyDescent="0.25">
      <c r="A4" s="452" t="s">
        <v>191</v>
      </c>
      <c r="B4" s="444">
        <v>0.18181818181818199</v>
      </c>
      <c r="C4" s="443">
        <v>0.18181818181818199</v>
      </c>
      <c r="D4" s="445">
        <v>0.222</v>
      </c>
      <c r="E4" s="444">
        <v>0.148148148148148</v>
      </c>
      <c r="F4" s="443">
        <v>0.18518518518518501</v>
      </c>
      <c r="G4" s="445">
        <v>0.3</v>
      </c>
      <c r="H4" s="444">
        <v>9.375E-2</v>
      </c>
      <c r="I4" s="443">
        <v>6.25E-2</v>
      </c>
      <c r="J4" s="445">
        <v>0.10256410256410256</v>
      </c>
      <c r="K4" s="444">
        <v>0</v>
      </c>
      <c r="L4" s="443">
        <v>0</v>
      </c>
      <c r="M4" s="445">
        <v>0.25</v>
      </c>
    </row>
    <row r="5" spans="1:13" x14ac:dyDescent="0.25">
      <c r="A5" s="439" t="s">
        <v>1975</v>
      </c>
      <c r="B5" s="444">
        <v>0.18181818181818199</v>
      </c>
      <c r="C5" s="443">
        <v>9.0909090909090898E-2</v>
      </c>
      <c r="D5" s="445">
        <v>0.111</v>
      </c>
      <c r="E5" s="444">
        <v>0.11111111111111099</v>
      </c>
      <c r="F5" s="443">
        <v>0.148148148148148</v>
      </c>
      <c r="G5" s="445">
        <v>0.06</v>
      </c>
      <c r="H5" s="444">
        <v>3.125E-2</v>
      </c>
      <c r="I5" s="443">
        <v>6.25E-2</v>
      </c>
      <c r="J5" s="445">
        <v>5.128205128205128E-2</v>
      </c>
      <c r="K5" s="444">
        <v>0</v>
      </c>
      <c r="L5" s="443">
        <v>0</v>
      </c>
      <c r="M5" s="445">
        <v>0</v>
      </c>
    </row>
    <row r="6" spans="1:13" x14ac:dyDescent="0.25">
      <c r="A6" s="440" t="s">
        <v>1976</v>
      </c>
      <c r="B6" s="444">
        <v>0.18181818181818199</v>
      </c>
      <c r="C6" s="443">
        <v>0.27272727272727298</v>
      </c>
      <c r="D6" s="445">
        <v>0.111</v>
      </c>
      <c r="E6" s="444">
        <v>0.46296296296296302</v>
      </c>
      <c r="F6" s="443">
        <v>0.33333333333333298</v>
      </c>
      <c r="G6" s="445">
        <v>0.48</v>
      </c>
      <c r="H6" s="444">
        <v>0.40625</v>
      </c>
      <c r="I6" s="443">
        <v>0.375</v>
      </c>
      <c r="J6" s="445">
        <v>0.46153846153846156</v>
      </c>
      <c r="K6" s="444">
        <v>0</v>
      </c>
      <c r="L6" s="443">
        <v>0.25</v>
      </c>
      <c r="M6" s="445">
        <v>0.25</v>
      </c>
    </row>
    <row r="7" spans="1:13" x14ac:dyDescent="0.25">
      <c r="A7" s="441" t="s">
        <v>427</v>
      </c>
      <c r="B7" s="444">
        <v>0</v>
      </c>
      <c r="C7" s="443">
        <v>0</v>
      </c>
      <c r="D7" s="445">
        <v>0</v>
      </c>
      <c r="E7" s="444">
        <v>1.85185185185185E-2</v>
      </c>
      <c r="F7" s="443">
        <v>0.148148148148148</v>
      </c>
      <c r="G7" s="445">
        <v>0.02</v>
      </c>
      <c r="H7" s="444">
        <v>0.25</v>
      </c>
      <c r="I7" s="443">
        <v>0.28125</v>
      </c>
      <c r="J7" s="445">
        <v>0.12820512820512819</v>
      </c>
      <c r="K7" s="444">
        <v>0.75</v>
      </c>
      <c r="L7" s="443">
        <v>0.5</v>
      </c>
      <c r="M7" s="445">
        <v>0.25</v>
      </c>
    </row>
    <row r="8" spans="1:13" ht="15.75" thickBot="1" x14ac:dyDescent="0.3">
      <c r="A8" s="442" t="s">
        <v>830</v>
      </c>
      <c r="B8" s="446">
        <v>0.45454545454545497</v>
      </c>
      <c r="C8" s="447">
        <v>0.45454545454545497</v>
      </c>
      <c r="D8" s="448">
        <v>0.33300000000000002</v>
      </c>
      <c r="E8" s="446">
        <v>0.25925925925925902</v>
      </c>
      <c r="F8" s="447">
        <v>0.18518518518518501</v>
      </c>
      <c r="G8" s="448">
        <v>0.14000000000000001</v>
      </c>
      <c r="H8" s="446">
        <v>0.21875</v>
      </c>
      <c r="I8" s="447">
        <v>0.21875</v>
      </c>
      <c r="J8" s="448">
        <v>0.25641025641025639</v>
      </c>
      <c r="K8" s="446">
        <v>0.25</v>
      </c>
      <c r="L8" s="447">
        <v>0.25</v>
      </c>
      <c r="M8" s="448">
        <v>0.25</v>
      </c>
    </row>
    <row r="9" spans="1:13" x14ac:dyDescent="0.25"/>
    <row r="10" spans="1:13" ht="36.75" customHeight="1" x14ac:dyDescent="0.25">
      <c r="A10" s="532" t="s">
        <v>2024</v>
      </c>
      <c r="B10" s="532"/>
      <c r="C10" s="532"/>
      <c r="D10" s="532"/>
      <c r="E10" s="532"/>
      <c r="F10" s="532"/>
      <c r="G10" s="532"/>
    </row>
    <row r="11" spans="1:13" x14ac:dyDescent="0.25"/>
    <row r="12" spans="1:13" x14ac:dyDescent="0.25"/>
    <row r="13" spans="1:13" x14ac:dyDescent="0.25"/>
    <row r="14" spans="1:13" x14ac:dyDescent="0.25"/>
    <row r="15" spans="1:13" x14ac:dyDescent="0.25"/>
    <row r="16" spans="1:13"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c r="A26" s="528" t="s">
        <v>1954</v>
      </c>
      <c r="B26" s="528"/>
      <c r="C26" s="528"/>
      <c r="D26" s="528"/>
      <c r="E26" s="528"/>
      <c r="F26" s="528"/>
      <c r="G26" s="528"/>
    </row>
  </sheetData>
  <mergeCells count="7">
    <mergeCell ref="K2:M2"/>
    <mergeCell ref="A2:A3"/>
    <mergeCell ref="A10:G10"/>
    <mergeCell ref="A26:G26"/>
    <mergeCell ref="B2:D2"/>
    <mergeCell ref="E2:G2"/>
    <mergeCell ref="H2:J2"/>
  </mergeCells>
  <hyperlinks>
    <hyperlink ref="A1" location="Índice!A4" display="Índice" xr:uid="{4618C9CC-A20C-430D-918C-8A6D1BF02423}"/>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CD7A3-2EF4-4D7C-9693-C05EC87B7D95}">
  <sheetPr>
    <tabColor rgb="FF01898A"/>
  </sheetPr>
  <dimension ref="A1:H24"/>
  <sheetViews>
    <sheetView showGridLines="0" zoomScale="110" zoomScaleNormal="110" workbookViewId="0">
      <selection activeCell="A6" sqref="A6:H6"/>
    </sheetView>
  </sheetViews>
  <sheetFormatPr baseColWidth="10" defaultColWidth="0" defaultRowHeight="15" zeroHeight="1" x14ac:dyDescent="0.25"/>
  <cols>
    <col min="1" max="1" width="15" customWidth="1"/>
    <col min="2" max="7" width="8.140625" customWidth="1"/>
    <col min="8" max="9" width="11.42578125" customWidth="1"/>
    <col min="10" max="16384" width="11.42578125" hidden="1"/>
  </cols>
  <sheetData>
    <row r="1" spans="1:8" ht="15.75" thickBot="1" x14ac:dyDescent="0.3">
      <c r="A1" s="378" t="s">
        <v>1979</v>
      </c>
    </row>
    <row r="2" spans="1:8" ht="15.75" thickBot="1" x14ac:dyDescent="0.3">
      <c r="A2" s="545" t="s">
        <v>8</v>
      </c>
      <c r="B2" s="546"/>
      <c r="C2" s="546"/>
      <c r="D2" s="546"/>
      <c r="E2" s="546"/>
      <c r="F2" s="546"/>
      <c r="G2" s="546"/>
      <c r="H2" s="547"/>
    </row>
    <row r="3" spans="1:8" x14ac:dyDescent="0.25">
      <c r="A3" s="543" t="s">
        <v>433</v>
      </c>
      <c r="B3" s="368">
        <v>2015</v>
      </c>
      <c r="C3" s="368">
        <v>2019</v>
      </c>
      <c r="D3" s="368">
        <v>2020</v>
      </c>
      <c r="E3" s="368">
        <v>2021</v>
      </c>
      <c r="F3" s="368">
        <v>2022</v>
      </c>
      <c r="G3" s="368">
        <v>2023</v>
      </c>
      <c r="H3" s="377" t="s">
        <v>2</v>
      </c>
    </row>
    <row r="4" spans="1:8" ht="27" customHeight="1" thickBot="1" x14ac:dyDescent="0.3">
      <c r="A4" s="544"/>
      <c r="B4" s="416">
        <v>3.3</v>
      </c>
      <c r="C4" s="416">
        <v>2.8</v>
      </c>
      <c r="D4" s="416">
        <v>2.8</v>
      </c>
      <c r="E4" s="416">
        <v>3</v>
      </c>
      <c r="F4" s="416">
        <v>3.2</v>
      </c>
      <c r="G4" s="416">
        <v>3.5</v>
      </c>
      <c r="H4" s="417">
        <v>5.9</v>
      </c>
    </row>
    <row r="5" spans="1:8" x14ac:dyDescent="0.25"/>
    <row r="6" spans="1:8" x14ac:dyDescent="0.25">
      <c r="A6" s="549" t="s">
        <v>2041</v>
      </c>
      <c r="B6" s="549"/>
      <c r="C6" s="549"/>
      <c r="D6" s="549"/>
      <c r="E6" s="549"/>
      <c r="F6" s="549"/>
      <c r="G6" s="549"/>
      <c r="H6" s="549"/>
    </row>
    <row r="7" spans="1:8" x14ac:dyDescent="0.25"/>
    <row r="8" spans="1:8" x14ac:dyDescent="0.25"/>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ht="30" customHeight="1" x14ac:dyDescent="0.25">
      <c r="A23" s="548" t="s">
        <v>1971</v>
      </c>
      <c r="B23" s="548"/>
      <c r="C23" s="548"/>
      <c r="D23" s="548"/>
      <c r="E23" s="548"/>
      <c r="F23" s="548"/>
      <c r="G23" s="548"/>
      <c r="H23" s="548"/>
    </row>
    <row r="24" spans="1:8" x14ac:dyDescent="0.25"/>
  </sheetData>
  <mergeCells count="4">
    <mergeCell ref="A3:A4"/>
    <mergeCell ref="A2:H2"/>
    <mergeCell ref="A23:H23"/>
    <mergeCell ref="A6:H6"/>
  </mergeCells>
  <hyperlinks>
    <hyperlink ref="A1" location="Índice!A3" display="Índice" xr:uid="{F950DAB1-466F-475D-A3B3-6645BD37D57B}"/>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B0F48-FBE1-4600-8DFE-5334A8A1C01D}">
  <sheetPr>
    <tabColor rgb="FF01898A"/>
  </sheetPr>
  <dimension ref="A1:K30"/>
  <sheetViews>
    <sheetView showGridLines="0" zoomScale="110" zoomScaleNormal="110" workbookViewId="0">
      <selection activeCell="A8" sqref="A8:G8"/>
    </sheetView>
  </sheetViews>
  <sheetFormatPr baseColWidth="10" defaultColWidth="0" defaultRowHeight="15" zeroHeight="1" x14ac:dyDescent="0.25"/>
  <cols>
    <col min="1" max="1" width="23.140625" customWidth="1"/>
    <col min="2" max="8" width="11.42578125" customWidth="1"/>
    <col min="12" max="16384" width="11.42578125" hidden="1"/>
  </cols>
  <sheetData>
    <row r="1" spans="1:11" ht="15.75" thickBot="1" x14ac:dyDescent="0.3">
      <c r="A1" s="378" t="s">
        <v>1979</v>
      </c>
    </row>
    <row r="2" spans="1:11" ht="15.75" thickBot="1" x14ac:dyDescent="0.3">
      <c r="A2" s="545" t="s">
        <v>11</v>
      </c>
      <c r="B2" s="546"/>
      <c r="C2" s="546"/>
      <c r="D2" s="546"/>
      <c r="E2" s="546"/>
      <c r="F2" s="546"/>
      <c r="G2" s="547"/>
    </row>
    <row r="3" spans="1:11" x14ac:dyDescent="0.25">
      <c r="A3" s="385"/>
      <c r="B3" s="368">
        <v>2015</v>
      </c>
      <c r="C3" s="368">
        <v>2019</v>
      </c>
      <c r="D3" s="368">
        <v>2020</v>
      </c>
      <c r="E3" s="368">
        <v>2021</v>
      </c>
      <c r="F3" s="368">
        <v>2022</v>
      </c>
      <c r="G3" s="377" t="s">
        <v>2</v>
      </c>
    </row>
    <row r="4" spans="1:11" x14ac:dyDescent="0.25">
      <c r="A4" s="386" t="s">
        <v>12</v>
      </c>
      <c r="B4" s="397">
        <v>94.6</v>
      </c>
      <c r="C4" s="397">
        <v>92.7</v>
      </c>
      <c r="D4" s="411">
        <v>88.8</v>
      </c>
      <c r="E4" s="411">
        <v>94.5</v>
      </c>
      <c r="F4" s="411">
        <v>93</v>
      </c>
      <c r="G4" s="412">
        <v>90</v>
      </c>
    </row>
    <row r="5" spans="1:11" x14ac:dyDescent="0.25">
      <c r="A5" s="386" t="s">
        <v>13</v>
      </c>
      <c r="B5" s="397">
        <v>98.6</v>
      </c>
      <c r="C5" s="397">
        <v>82</v>
      </c>
      <c r="D5" s="411">
        <v>76.400000000000006</v>
      </c>
      <c r="E5" s="411">
        <v>84.6</v>
      </c>
      <c r="F5" s="411">
        <v>85.3</v>
      </c>
      <c r="G5" s="412">
        <v>92</v>
      </c>
    </row>
    <row r="6" spans="1:11" ht="27" customHeight="1" thickBot="1" x14ac:dyDescent="0.3">
      <c r="A6" s="387" t="s">
        <v>14</v>
      </c>
      <c r="B6" s="399">
        <v>98.4</v>
      </c>
      <c r="C6" s="399">
        <v>103.7</v>
      </c>
      <c r="D6" s="416">
        <v>76.8</v>
      </c>
      <c r="E6" s="416">
        <v>90.9</v>
      </c>
      <c r="F6" s="416">
        <v>95.1</v>
      </c>
      <c r="G6" s="417">
        <v>85</v>
      </c>
    </row>
    <row r="7" spans="1:11" x14ac:dyDescent="0.25"/>
    <row r="8" spans="1:11" x14ac:dyDescent="0.25">
      <c r="A8" s="550" t="s">
        <v>2028</v>
      </c>
      <c r="B8" s="550"/>
      <c r="C8" s="550"/>
      <c r="D8" s="550"/>
      <c r="E8" s="550"/>
      <c r="F8" s="550"/>
      <c r="G8" s="550"/>
      <c r="J8" s="380"/>
      <c r="K8" s="380"/>
    </row>
    <row r="9" spans="1:11" x14ac:dyDescent="0.25"/>
    <row r="10" spans="1:11" x14ac:dyDescent="0.25"/>
    <row r="11" spans="1:11" x14ac:dyDescent="0.25"/>
    <row r="12" spans="1:11" x14ac:dyDescent="0.25"/>
    <row r="13" spans="1:11" x14ac:dyDescent="0.25"/>
    <row r="14" spans="1:11" x14ac:dyDescent="0.25"/>
    <row r="15" spans="1:11" x14ac:dyDescent="0.25"/>
    <row r="16" spans="1:11"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row r="27" spans="1:7" x14ac:dyDescent="0.25"/>
    <row r="28" spans="1:7" x14ac:dyDescent="0.25"/>
    <row r="29" spans="1:7" ht="25.5" customHeight="1" x14ac:dyDescent="0.25">
      <c r="A29" s="548" t="s">
        <v>1970</v>
      </c>
      <c r="B29" s="548"/>
      <c r="C29" s="548"/>
      <c r="D29" s="548"/>
      <c r="E29" s="548"/>
      <c r="F29" s="548"/>
      <c r="G29" s="548"/>
    </row>
    <row r="30" spans="1:7" x14ac:dyDescent="0.25"/>
  </sheetData>
  <mergeCells count="3">
    <mergeCell ref="A2:G2"/>
    <mergeCell ref="A8:G8"/>
    <mergeCell ref="A29:G29"/>
  </mergeCells>
  <hyperlinks>
    <hyperlink ref="A1" location="Índice!A3" display="Índice" xr:uid="{641BA189-A762-478F-B898-24F4DE1C1A57}"/>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A771D-01F4-4B10-9276-95A45DD6A79D}">
  <sheetPr>
    <tabColor rgb="FF01898A"/>
  </sheetPr>
  <dimension ref="A1:G34"/>
  <sheetViews>
    <sheetView showGridLines="0" zoomScale="110" zoomScaleNormal="110" workbookViewId="0">
      <selection activeCell="A12" sqref="A12:G12"/>
    </sheetView>
  </sheetViews>
  <sheetFormatPr baseColWidth="10" defaultColWidth="0" defaultRowHeight="15" zeroHeight="1" x14ac:dyDescent="0.25"/>
  <cols>
    <col min="1" max="1" width="16" customWidth="1"/>
    <col min="2" max="8" width="11.42578125" customWidth="1"/>
    <col min="9" max="16384" width="11.42578125" hidden="1"/>
  </cols>
  <sheetData>
    <row r="1" spans="1:7" ht="15.75" thickBot="1" x14ac:dyDescent="0.3">
      <c r="A1" s="378" t="s">
        <v>1979</v>
      </c>
    </row>
    <row r="2" spans="1:7" ht="15.75" thickBot="1" x14ac:dyDescent="0.3">
      <c r="A2" s="545" t="s">
        <v>38</v>
      </c>
      <c r="B2" s="546"/>
      <c r="C2" s="546"/>
      <c r="D2" s="546"/>
      <c r="E2" s="546"/>
      <c r="F2" s="546"/>
      <c r="G2" s="547"/>
    </row>
    <row r="3" spans="1:7" x14ac:dyDescent="0.25">
      <c r="A3" s="551" t="s">
        <v>192</v>
      </c>
      <c r="B3" s="381">
        <v>2019</v>
      </c>
      <c r="C3" s="381">
        <v>2020</v>
      </c>
      <c r="D3" s="381">
        <v>2021</v>
      </c>
      <c r="E3" s="381">
        <v>2022</v>
      </c>
      <c r="F3" s="381">
        <v>2023</v>
      </c>
      <c r="G3" s="382" t="s">
        <v>2</v>
      </c>
    </row>
    <row r="4" spans="1:7" x14ac:dyDescent="0.25">
      <c r="A4" s="552"/>
      <c r="B4" s="405">
        <v>10.1</v>
      </c>
      <c r="C4" s="406">
        <v>8.6999999999999993</v>
      </c>
      <c r="D4" s="407">
        <v>10.6</v>
      </c>
      <c r="E4" s="408">
        <v>13.1</v>
      </c>
      <c r="F4" s="407">
        <v>11.5</v>
      </c>
      <c r="G4" s="409">
        <v>10</v>
      </c>
    </row>
    <row r="5" spans="1:7" x14ac:dyDescent="0.25">
      <c r="A5" s="383" t="s">
        <v>39</v>
      </c>
      <c r="B5" s="410">
        <v>20.7</v>
      </c>
      <c r="C5" s="410">
        <v>19.2</v>
      </c>
      <c r="D5" s="410">
        <v>22.9</v>
      </c>
      <c r="E5" s="410">
        <v>23.3</v>
      </c>
      <c r="F5" s="411">
        <v>20.7</v>
      </c>
      <c r="G5" s="412"/>
    </row>
    <row r="6" spans="1:7" x14ac:dyDescent="0.25">
      <c r="A6" s="383" t="s">
        <v>40</v>
      </c>
      <c r="B6" s="410">
        <v>2.9</v>
      </c>
      <c r="C6" s="410">
        <v>2.6</v>
      </c>
      <c r="D6" s="397">
        <v>2.9</v>
      </c>
      <c r="E6" s="397">
        <v>2.9</v>
      </c>
      <c r="F6" s="397">
        <v>2.5</v>
      </c>
      <c r="G6" s="398"/>
    </row>
    <row r="7" spans="1:7" ht="27" x14ac:dyDescent="0.25">
      <c r="A7" s="383" t="s">
        <v>41</v>
      </c>
      <c r="B7" s="410">
        <v>11.9</v>
      </c>
      <c r="C7" s="410">
        <v>10.1</v>
      </c>
      <c r="D7" s="397">
        <v>12.5</v>
      </c>
      <c r="E7" s="410">
        <v>13.6</v>
      </c>
      <c r="F7" s="410">
        <v>11.63</v>
      </c>
      <c r="G7" s="413"/>
    </row>
    <row r="8" spans="1:7" x14ac:dyDescent="0.25">
      <c r="A8" s="383" t="s">
        <v>42</v>
      </c>
      <c r="B8" s="410">
        <v>10</v>
      </c>
      <c r="C8" s="410">
        <v>9.8000000000000007</v>
      </c>
      <c r="D8" s="397">
        <v>12</v>
      </c>
      <c r="E8" s="410">
        <v>12.1</v>
      </c>
      <c r="F8" s="410">
        <v>10.33</v>
      </c>
      <c r="G8" s="413"/>
    </row>
    <row r="9" spans="1:7" x14ac:dyDescent="0.25">
      <c r="A9" s="383" t="s">
        <v>43</v>
      </c>
      <c r="B9" s="410">
        <v>13.5</v>
      </c>
      <c r="C9" s="410">
        <v>13.9</v>
      </c>
      <c r="D9" s="397">
        <v>13.6</v>
      </c>
      <c r="E9" s="410">
        <v>14.5</v>
      </c>
      <c r="F9" s="410">
        <v>12.89</v>
      </c>
      <c r="G9" s="413"/>
    </row>
    <row r="10" spans="1:7" ht="15.75" thickBot="1" x14ac:dyDescent="0.3">
      <c r="A10" s="384" t="s">
        <v>44</v>
      </c>
      <c r="B10" s="414">
        <v>13.7</v>
      </c>
      <c r="C10" s="414">
        <v>11.9</v>
      </c>
      <c r="D10" s="414">
        <v>15.5</v>
      </c>
      <c r="E10" s="414">
        <v>12.2</v>
      </c>
      <c r="F10" s="414">
        <v>12.79</v>
      </c>
      <c r="G10" s="415"/>
    </row>
    <row r="11" spans="1:7" x14ac:dyDescent="0.25"/>
    <row r="12" spans="1:7" x14ac:dyDescent="0.25">
      <c r="A12" s="550" t="s">
        <v>2029</v>
      </c>
      <c r="B12" s="550"/>
      <c r="C12" s="550"/>
      <c r="D12" s="550"/>
      <c r="E12" s="550"/>
      <c r="F12" s="550"/>
      <c r="G12" s="550"/>
    </row>
    <row r="13" spans="1:7" x14ac:dyDescent="0.25"/>
    <row r="14" spans="1:7" x14ac:dyDescent="0.25"/>
    <row r="15" spans="1:7" x14ac:dyDescent="0.25"/>
    <row r="16" spans="1:7"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spans="1:7" ht="27.75" customHeight="1" x14ac:dyDescent="0.25">
      <c r="A33" s="548" t="s">
        <v>1970</v>
      </c>
      <c r="B33" s="548"/>
      <c r="C33" s="548"/>
      <c r="D33" s="548"/>
      <c r="E33" s="548"/>
      <c r="F33" s="548"/>
      <c r="G33" s="548"/>
    </row>
    <row r="34" spans="1:7" x14ac:dyDescent="0.25"/>
  </sheetData>
  <mergeCells count="4">
    <mergeCell ref="A2:G2"/>
    <mergeCell ref="A12:G12"/>
    <mergeCell ref="A33:G33"/>
    <mergeCell ref="A3:A4"/>
  </mergeCells>
  <hyperlinks>
    <hyperlink ref="A1" location="Índice!A3" display="Índice" xr:uid="{B0E91AF3-D099-458C-966F-806DEE363577}"/>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69E06-61AA-4783-A9B1-0D770BBB895C}">
  <sheetPr>
    <tabColor rgb="FF01898A"/>
  </sheetPr>
  <dimension ref="A1:K29"/>
  <sheetViews>
    <sheetView showGridLines="0" zoomScale="110" zoomScaleNormal="110" workbookViewId="0">
      <selection activeCell="A9" sqref="A9:J9"/>
    </sheetView>
  </sheetViews>
  <sheetFormatPr baseColWidth="10" defaultColWidth="0" defaultRowHeight="15" zeroHeight="1" x14ac:dyDescent="0.25"/>
  <cols>
    <col min="1" max="1" width="11.42578125" customWidth="1"/>
    <col min="2" max="2" width="13.85546875" customWidth="1"/>
    <col min="3" max="3" width="12.85546875" customWidth="1"/>
    <col min="4" max="5" width="11.42578125" customWidth="1"/>
    <col min="6" max="6" width="12.5703125" customWidth="1"/>
    <col min="7" max="7" width="12.7109375" customWidth="1"/>
    <col min="8" max="8" width="11.42578125" customWidth="1"/>
    <col min="9" max="9" width="13.28515625" customWidth="1"/>
    <col min="10" max="10" width="12.28515625" customWidth="1"/>
    <col min="11" max="11" width="11.42578125" customWidth="1"/>
    <col min="12" max="16384" width="11.42578125" hidden="1"/>
  </cols>
  <sheetData>
    <row r="1" spans="1:11" ht="15.75" thickBot="1" x14ac:dyDescent="0.3">
      <c r="A1" s="378" t="s">
        <v>1979</v>
      </c>
    </row>
    <row r="2" spans="1:11" ht="30.75" thickBot="1" x14ac:dyDescent="0.3">
      <c r="A2" s="388"/>
      <c r="B2" s="369" t="s">
        <v>815</v>
      </c>
      <c r="C2" s="369" t="s">
        <v>816</v>
      </c>
      <c r="D2" s="369" t="s">
        <v>817</v>
      </c>
      <c r="E2" s="369" t="s">
        <v>1961</v>
      </c>
      <c r="F2" s="369" t="s">
        <v>1960</v>
      </c>
      <c r="G2" s="369" t="s">
        <v>818</v>
      </c>
      <c r="H2" s="369" t="s">
        <v>819</v>
      </c>
      <c r="I2" s="369" t="s">
        <v>1962</v>
      </c>
      <c r="J2" s="370" t="s">
        <v>820</v>
      </c>
      <c r="K2" s="89"/>
    </row>
    <row r="3" spans="1:11" x14ac:dyDescent="0.25">
      <c r="A3" s="424" t="s">
        <v>810</v>
      </c>
      <c r="B3" s="389">
        <v>3.3</v>
      </c>
      <c r="C3" s="389">
        <v>4.0999999999999996</v>
      </c>
      <c r="D3" s="389">
        <v>5.2</v>
      </c>
      <c r="E3" s="389">
        <v>2.4</v>
      </c>
      <c r="F3" s="389">
        <v>3.5</v>
      </c>
      <c r="G3" s="389">
        <v>5.2</v>
      </c>
      <c r="H3" s="389">
        <v>4.4000000000000004</v>
      </c>
      <c r="I3" s="389">
        <v>3.7</v>
      </c>
      <c r="J3" s="390">
        <v>4.3</v>
      </c>
      <c r="K3" s="89"/>
    </row>
    <row r="4" spans="1:11" x14ac:dyDescent="0.25">
      <c r="A4" s="422" t="s">
        <v>811</v>
      </c>
      <c r="B4" s="391">
        <v>22.4</v>
      </c>
      <c r="C4" s="391">
        <v>23.6</v>
      </c>
      <c r="D4" s="391">
        <v>23.3</v>
      </c>
      <c r="E4" s="391">
        <v>21.2</v>
      </c>
      <c r="F4" s="391">
        <v>23.6</v>
      </c>
      <c r="G4" s="391">
        <v>41.5</v>
      </c>
      <c r="H4" s="391">
        <v>25.6</v>
      </c>
      <c r="I4" s="391"/>
      <c r="J4" s="392">
        <v>31.4</v>
      </c>
      <c r="K4" s="89"/>
    </row>
    <row r="5" spans="1:11" x14ac:dyDescent="0.25">
      <c r="A5" s="422" t="s">
        <v>812</v>
      </c>
      <c r="B5" s="391">
        <v>33.299999999999997</v>
      </c>
      <c r="C5" s="391">
        <v>37.700000000000003</v>
      </c>
      <c r="D5" s="391">
        <v>34.5</v>
      </c>
      <c r="E5" s="391">
        <v>22.6</v>
      </c>
      <c r="F5" s="391">
        <v>25.3</v>
      </c>
      <c r="G5" s="393">
        <v>31</v>
      </c>
      <c r="H5" s="391">
        <v>30.9</v>
      </c>
      <c r="I5" s="391">
        <v>45.6</v>
      </c>
      <c r="J5" s="392">
        <v>29.9</v>
      </c>
      <c r="K5" s="89"/>
    </row>
    <row r="6" spans="1:11" x14ac:dyDescent="0.25">
      <c r="A6" s="422" t="s">
        <v>813</v>
      </c>
      <c r="B6" s="391">
        <v>21.3</v>
      </c>
      <c r="C6" s="391">
        <v>19.7</v>
      </c>
      <c r="D6" s="391">
        <v>20.6</v>
      </c>
      <c r="E6" s="391">
        <v>12.8</v>
      </c>
      <c r="F6" s="391">
        <v>15.8</v>
      </c>
      <c r="G6" s="391">
        <v>14.7</v>
      </c>
      <c r="H6" s="391">
        <v>19.7</v>
      </c>
      <c r="I6" s="391">
        <v>29.7</v>
      </c>
      <c r="J6" s="392">
        <v>18.899999999999999</v>
      </c>
      <c r="K6" s="89"/>
    </row>
    <row r="7" spans="1:11" ht="15.75" thickBot="1" x14ac:dyDescent="0.3">
      <c r="A7" s="423" t="s">
        <v>814</v>
      </c>
      <c r="B7" s="394">
        <v>19.7</v>
      </c>
      <c r="C7" s="394">
        <v>14.9</v>
      </c>
      <c r="D7" s="394">
        <v>16.399999999999999</v>
      </c>
      <c r="E7" s="395">
        <v>41</v>
      </c>
      <c r="F7" s="394">
        <v>31.9</v>
      </c>
      <c r="G7" s="394"/>
      <c r="H7" s="394">
        <v>19.399999999999999</v>
      </c>
      <c r="I7" s="394">
        <v>13.1</v>
      </c>
      <c r="J7" s="396">
        <v>15.6</v>
      </c>
      <c r="K7" s="89"/>
    </row>
    <row r="8" spans="1:11" x14ac:dyDescent="0.25">
      <c r="A8" s="89"/>
      <c r="B8" s="90"/>
      <c r="C8" s="90"/>
      <c r="D8" s="90"/>
      <c r="E8" s="286"/>
      <c r="F8" s="90"/>
      <c r="G8" s="89"/>
      <c r="H8" s="89"/>
      <c r="I8" s="89"/>
      <c r="J8" s="89"/>
      <c r="K8" s="89"/>
    </row>
    <row r="9" spans="1:11" x14ac:dyDescent="0.25">
      <c r="A9" s="550" t="s">
        <v>2030</v>
      </c>
      <c r="B9" s="550"/>
      <c r="C9" s="550"/>
      <c r="D9" s="550"/>
      <c r="E9" s="550"/>
      <c r="F9" s="550"/>
      <c r="G9" s="550"/>
      <c r="H9" s="550"/>
      <c r="I9" s="550"/>
      <c r="J9" s="550"/>
    </row>
    <row r="10" spans="1:11" x14ac:dyDescent="0.25"/>
    <row r="11" spans="1:11" x14ac:dyDescent="0.25"/>
    <row r="12" spans="1:11" x14ac:dyDescent="0.25"/>
    <row r="13" spans="1:11" x14ac:dyDescent="0.25"/>
    <row r="14" spans="1:11" x14ac:dyDescent="0.25"/>
    <row r="15" spans="1:11" x14ac:dyDescent="0.25"/>
    <row r="16" spans="1:11" x14ac:dyDescent="0.25"/>
    <row r="17" spans="1:10" x14ac:dyDescent="0.25"/>
    <row r="18" spans="1:10" x14ac:dyDescent="0.25"/>
    <row r="19" spans="1:10" x14ac:dyDescent="0.25"/>
    <row r="20" spans="1:10" x14ac:dyDescent="0.25"/>
    <row r="21" spans="1:10" x14ac:dyDescent="0.25"/>
    <row r="22" spans="1:10" x14ac:dyDescent="0.25"/>
    <row r="23" spans="1:10" x14ac:dyDescent="0.25"/>
    <row r="24" spans="1:10" x14ac:dyDescent="0.25"/>
    <row r="25" spans="1:10" x14ac:dyDescent="0.25"/>
    <row r="26" spans="1:10" x14ac:dyDescent="0.25"/>
    <row r="27" spans="1:10" x14ac:dyDescent="0.25"/>
    <row r="28" spans="1:10" x14ac:dyDescent="0.25">
      <c r="A28" s="548" t="s">
        <v>1969</v>
      </c>
      <c r="B28" s="548"/>
      <c r="C28" s="548"/>
      <c r="D28" s="548"/>
      <c r="E28" s="548"/>
      <c r="F28" s="548"/>
      <c r="G28" s="548"/>
      <c r="H28" s="548"/>
      <c r="I28" s="548"/>
      <c r="J28" s="548"/>
    </row>
    <row r="29" spans="1:10" x14ac:dyDescent="0.25"/>
  </sheetData>
  <mergeCells count="2">
    <mergeCell ref="A9:J9"/>
    <mergeCell ref="A28:J28"/>
  </mergeCells>
  <hyperlinks>
    <hyperlink ref="A1" location="Índice!A3" display="Índice" xr:uid="{D3E73DF9-696A-4EA9-B965-9368F0FC06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FA0FE-23CA-451F-BF35-9B589027D29D}">
  <sheetPr>
    <tabColor rgb="FF01898A"/>
  </sheetPr>
  <dimension ref="A1:M27"/>
  <sheetViews>
    <sheetView showGridLines="0" zoomScale="110" zoomScaleNormal="110" workbookViewId="0">
      <selection activeCell="A10" sqref="A10:G10"/>
    </sheetView>
  </sheetViews>
  <sheetFormatPr baseColWidth="10" defaultColWidth="0" defaultRowHeight="15" zeroHeight="1" x14ac:dyDescent="0.25"/>
  <cols>
    <col min="1" max="1" width="14.7109375" customWidth="1"/>
    <col min="2" max="13" width="11.42578125" customWidth="1"/>
    <col min="14" max="14" width="11.140625" customWidth="1"/>
    <col min="15" max="16384" width="11.42578125" hidden="1"/>
  </cols>
  <sheetData>
    <row r="1" spans="1:13" ht="15.75" thickBot="1" x14ac:dyDescent="0.3">
      <c r="A1" s="378" t="s">
        <v>1979</v>
      </c>
    </row>
    <row r="2" spans="1:13" ht="15.75" thickBot="1" x14ac:dyDescent="0.3">
      <c r="A2" s="541" t="s">
        <v>804</v>
      </c>
      <c r="B2" s="539" t="s">
        <v>429</v>
      </c>
      <c r="C2" s="539"/>
      <c r="D2" s="540"/>
      <c r="E2" s="538" t="s">
        <v>430</v>
      </c>
      <c r="F2" s="539"/>
      <c r="G2" s="540"/>
      <c r="H2" s="538" t="s">
        <v>1974</v>
      </c>
      <c r="I2" s="539"/>
      <c r="J2" s="540"/>
      <c r="K2" s="538" t="s">
        <v>432</v>
      </c>
      <c r="L2" s="539"/>
      <c r="M2" s="540"/>
    </row>
    <row r="3" spans="1:13" ht="15.75" thickBot="1" x14ac:dyDescent="0.3">
      <c r="A3" s="542"/>
      <c r="B3" s="450">
        <v>2021</v>
      </c>
      <c r="C3" s="450">
        <v>2022</v>
      </c>
      <c r="D3" s="451">
        <v>2023</v>
      </c>
      <c r="E3" s="449">
        <v>2021</v>
      </c>
      <c r="F3" s="450">
        <v>2022</v>
      </c>
      <c r="G3" s="451">
        <v>2023</v>
      </c>
      <c r="H3" s="449">
        <v>2021</v>
      </c>
      <c r="I3" s="450">
        <v>2022</v>
      </c>
      <c r="J3" s="451">
        <v>2023</v>
      </c>
      <c r="K3" s="449">
        <v>2021</v>
      </c>
      <c r="L3" s="450">
        <v>2022</v>
      </c>
      <c r="M3" s="451">
        <v>2023</v>
      </c>
    </row>
    <row r="4" spans="1:13" x14ac:dyDescent="0.25">
      <c r="A4" s="452" t="s">
        <v>191</v>
      </c>
      <c r="B4" s="444">
        <v>0.18181818181818199</v>
      </c>
      <c r="C4" s="443">
        <v>0.18181818181818199</v>
      </c>
      <c r="D4" s="445">
        <v>0.222</v>
      </c>
      <c r="E4" s="444">
        <v>0.148148148148148</v>
      </c>
      <c r="F4" s="443">
        <v>0.18518518518518501</v>
      </c>
      <c r="G4" s="445">
        <v>0.3</v>
      </c>
      <c r="H4" s="444">
        <v>9.375E-2</v>
      </c>
      <c r="I4" s="443">
        <v>6.25E-2</v>
      </c>
      <c r="J4" s="445">
        <v>0.10256410256410256</v>
      </c>
      <c r="K4" s="444">
        <v>0</v>
      </c>
      <c r="L4" s="443">
        <v>0</v>
      </c>
      <c r="M4" s="445">
        <v>0.25</v>
      </c>
    </row>
    <row r="5" spans="1:13" x14ac:dyDescent="0.25">
      <c r="A5" s="439" t="s">
        <v>1975</v>
      </c>
      <c r="B5" s="444">
        <v>0.18181818181818199</v>
      </c>
      <c r="C5" s="443">
        <v>9.0909090909090898E-2</v>
      </c>
      <c r="D5" s="445">
        <v>0.111</v>
      </c>
      <c r="E5" s="444">
        <v>0.11111111111111099</v>
      </c>
      <c r="F5" s="443">
        <v>0.148148148148148</v>
      </c>
      <c r="G5" s="445">
        <v>0.06</v>
      </c>
      <c r="H5" s="444">
        <v>3.125E-2</v>
      </c>
      <c r="I5" s="443">
        <v>6.25E-2</v>
      </c>
      <c r="J5" s="445">
        <v>5.128205128205128E-2</v>
      </c>
      <c r="K5" s="444">
        <v>0</v>
      </c>
      <c r="L5" s="443">
        <v>0</v>
      </c>
      <c r="M5" s="445">
        <v>0</v>
      </c>
    </row>
    <row r="6" spans="1:13" x14ac:dyDescent="0.25">
      <c r="A6" s="440" t="s">
        <v>1976</v>
      </c>
      <c r="B6" s="444">
        <v>0.18181818181818199</v>
      </c>
      <c r="C6" s="443">
        <v>0.27272727272727298</v>
      </c>
      <c r="D6" s="445">
        <v>0.111</v>
      </c>
      <c r="E6" s="444">
        <v>0.46296296296296302</v>
      </c>
      <c r="F6" s="443">
        <v>0.33333333333333298</v>
      </c>
      <c r="G6" s="445">
        <v>0.48</v>
      </c>
      <c r="H6" s="444">
        <v>0.40625</v>
      </c>
      <c r="I6" s="443">
        <v>0.375</v>
      </c>
      <c r="J6" s="445">
        <v>0.46153846153846156</v>
      </c>
      <c r="K6" s="444">
        <v>0</v>
      </c>
      <c r="L6" s="443">
        <v>0.25</v>
      </c>
      <c r="M6" s="445">
        <v>0.25</v>
      </c>
    </row>
    <row r="7" spans="1:13" x14ac:dyDescent="0.25">
      <c r="A7" s="441" t="s">
        <v>427</v>
      </c>
      <c r="B7" s="444">
        <v>0</v>
      </c>
      <c r="C7" s="443">
        <v>0</v>
      </c>
      <c r="D7" s="445">
        <v>0</v>
      </c>
      <c r="E7" s="444">
        <v>1.85185185185185E-2</v>
      </c>
      <c r="F7" s="443">
        <v>0.148148148148148</v>
      </c>
      <c r="G7" s="445">
        <v>0.02</v>
      </c>
      <c r="H7" s="444">
        <v>0.25</v>
      </c>
      <c r="I7" s="443">
        <v>0.28125</v>
      </c>
      <c r="J7" s="445">
        <v>0.12820512820512819</v>
      </c>
      <c r="K7" s="444">
        <v>0.75</v>
      </c>
      <c r="L7" s="443">
        <v>0.5</v>
      </c>
      <c r="M7" s="445">
        <v>0.25</v>
      </c>
    </row>
    <row r="8" spans="1:13" ht="15.75" thickBot="1" x14ac:dyDescent="0.3">
      <c r="A8" s="442" t="s">
        <v>830</v>
      </c>
      <c r="B8" s="446">
        <v>0.45454545454545497</v>
      </c>
      <c r="C8" s="447">
        <v>0.45454545454545497</v>
      </c>
      <c r="D8" s="448">
        <v>0.33300000000000002</v>
      </c>
      <c r="E8" s="446">
        <v>0.25925925925925902</v>
      </c>
      <c r="F8" s="447">
        <v>0.18518518518518501</v>
      </c>
      <c r="G8" s="448">
        <v>0.14000000000000001</v>
      </c>
      <c r="H8" s="446">
        <v>0.21875</v>
      </c>
      <c r="I8" s="447">
        <v>0.21875</v>
      </c>
      <c r="J8" s="448">
        <v>0.25641025641025639</v>
      </c>
      <c r="K8" s="446">
        <v>0.25</v>
      </c>
      <c r="L8" s="447">
        <v>0.25</v>
      </c>
      <c r="M8" s="448">
        <v>0.25</v>
      </c>
    </row>
    <row r="9" spans="1:13" x14ac:dyDescent="0.25"/>
    <row r="10" spans="1:13" ht="27.75" customHeight="1" x14ac:dyDescent="0.25">
      <c r="A10" s="532" t="s">
        <v>2031</v>
      </c>
      <c r="B10" s="532"/>
      <c r="C10" s="532"/>
      <c r="D10" s="532"/>
      <c r="E10" s="532"/>
      <c r="F10" s="532"/>
      <c r="G10" s="532"/>
    </row>
    <row r="11" spans="1:13" x14ac:dyDescent="0.25"/>
    <row r="12" spans="1:13" x14ac:dyDescent="0.25"/>
    <row r="13" spans="1:13" x14ac:dyDescent="0.25"/>
    <row r="14" spans="1:13" x14ac:dyDescent="0.25"/>
    <row r="15" spans="1:13" x14ac:dyDescent="0.25"/>
    <row r="16" spans="1:13"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c r="A26" s="528" t="s">
        <v>1954</v>
      </c>
      <c r="B26" s="528"/>
      <c r="C26" s="528"/>
      <c r="D26" s="528"/>
      <c r="E26" s="528"/>
      <c r="F26" s="528"/>
      <c r="G26" s="528"/>
    </row>
    <row r="27" spans="1:7" x14ac:dyDescent="0.25"/>
  </sheetData>
  <mergeCells count="7">
    <mergeCell ref="A26:G26"/>
    <mergeCell ref="B2:D2"/>
    <mergeCell ref="E2:G2"/>
    <mergeCell ref="H2:J2"/>
    <mergeCell ref="K2:M2"/>
    <mergeCell ref="A2:A3"/>
    <mergeCell ref="A10:G10"/>
  </mergeCells>
  <hyperlinks>
    <hyperlink ref="A1" location="Índice!A3" display="Índice" xr:uid="{4A6E2FFE-C7DC-49F8-95A0-747504D7CCDF}"/>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F5D7B-22A0-4816-8EEC-87C3F7EBD993}">
  <sheetPr>
    <tabColor rgb="FF01898A"/>
  </sheetPr>
  <dimension ref="A1:G29"/>
  <sheetViews>
    <sheetView showGridLines="0" zoomScale="110" zoomScaleNormal="110" workbookViewId="0">
      <selection activeCell="A8" sqref="A8:G8"/>
    </sheetView>
  </sheetViews>
  <sheetFormatPr baseColWidth="10" defaultColWidth="0" defaultRowHeight="15" zeroHeight="1" x14ac:dyDescent="0.25"/>
  <cols>
    <col min="1" max="1" width="18.42578125" bestFit="1" customWidth="1"/>
    <col min="2" max="8" width="11.42578125" customWidth="1"/>
    <col min="9" max="16384" width="11.42578125" hidden="1"/>
  </cols>
  <sheetData>
    <row r="1" spans="1:7" ht="15.75" thickBot="1" x14ac:dyDescent="0.3">
      <c r="A1" s="378" t="s">
        <v>1979</v>
      </c>
    </row>
    <row r="2" spans="1:7" ht="15.75" thickBot="1" x14ac:dyDescent="0.3">
      <c r="A2" s="545" t="s">
        <v>2057</v>
      </c>
      <c r="B2" s="546"/>
      <c r="C2" s="546"/>
      <c r="D2" s="546"/>
      <c r="E2" s="546"/>
      <c r="F2" s="546"/>
      <c r="G2" s="547"/>
    </row>
    <row r="3" spans="1:7" x14ac:dyDescent="0.25">
      <c r="A3" s="551" t="s">
        <v>192</v>
      </c>
      <c r="B3" s="381">
        <v>2016</v>
      </c>
      <c r="C3" s="381">
        <v>2017</v>
      </c>
      <c r="D3" s="381">
        <v>2018</v>
      </c>
      <c r="E3" s="381">
        <v>2019</v>
      </c>
      <c r="F3" s="381">
        <v>2022</v>
      </c>
      <c r="G3" s="382">
        <v>2023</v>
      </c>
    </row>
    <row r="4" spans="1:7" x14ac:dyDescent="0.25">
      <c r="A4" s="552"/>
      <c r="B4" s="401">
        <v>72</v>
      </c>
      <c r="C4" s="401">
        <v>76</v>
      </c>
      <c r="D4" s="401">
        <v>74</v>
      </c>
      <c r="E4" s="401">
        <v>82</v>
      </c>
      <c r="F4" s="401">
        <v>82</v>
      </c>
      <c r="G4" s="402">
        <v>73</v>
      </c>
    </row>
    <row r="5" spans="1:7" x14ac:dyDescent="0.25">
      <c r="A5" s="422" t="s">
        <v>823</v>
      </c>
      <c r="B5" s="401">
        <v>79</v>
      </c>
      <c r="C5" s="401">
        <v>82</v>
      </c>
      <c r="D5" s="401">
        <v>81</v>
      </c>
      <c r="E5" s="401">
        <v>85</v>
      </c>
      <c r="F5" s="401">
        <v>86</v>
      </c>
      <c r="G5" s="402">
        <v>83</v>
      </c>
    </row>
    <row r="6" spans="1:7" ht="15.75" thickBot="1" x14ac:dyDescent="0.3">
      <c r="A6" s="423" t="s">
        <v>824</v>
      </c>
      <c r="B6" s="403">
        <v>61</v>
      </c>
      <c r="C6" s="403">
        <v>59</v>
      </c>
      <c r="D6" s="403">
        <v>61</v>
      </c>
      <c r="E6" s="403">
        <v>63</v>
      </c>
      <c r="F6" s="403">
        <v>73</v>
      </c>
      <c r="G6" s="404">
        <v>71</v>
      </c>
    </row>
    <row r="7" spans="1:7" x14ac:dyDescent="0.25"/>
    <row r="8" spans="1:7" ht="17.25" customHeight="1" x14ac:dyDescent="0.25">
      <c r="A8" s="532" t="s">
        <v>2042</v>
      </c>
      <c r="B8" s="532"/>
      <c r="C8" s="532"/>
      <c r="D8" s="532"/>
      <c r="E8" s="532"/>
      <c r="F8" s="532"/>
      <c r="G8" s="532"/>
    </row>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row r="27" spans="1:7" x14ac:dyDescent="0.25"/>
    <row r="28" spans="1:7" ht="28.5" customHeight="1" x14ac:dyDescent="0.25">
      <c r="A28" s="548" t="s">
        <v>1968</v>
      </c>
      <c r="B28" s="548"/>
      <c r="C28" s="548"/>
      <c r="D28" s="548"/>
      <c r="E28" s="548"/>
      <c r="F28" s="548"/>
      <c r="G28" s="548"/>
    </row>
    <row r="29" spans="1:7" x14ac:dyDescent="0.25"/>
  </sheetData>
  <mergeCells count="4">
    <mergeCell ref="A8:G8"/>
    <mergeCell ref="A28:G28"/>
    <mergeCell ref="A3:A4"/>
    <mergeCell ref="A2:G2"/>
  </mergeCells>
  <hyperlinks>
    <hyperlink ref="A1" location="Índice!A3" display="Índice" xr:uid="{30456843-F9B8-4753-8F79-11DFD3260C3E}"/>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CC213-A7B2-49C3-97CB-0F8F477D81A2}">
  <sheetPr>
    <tabColor rgb="FF01898A"/>
  </sheetPr>
  <dimension ref="A1:H29"/>
  <sheetViews>
    <sheetView showGridLines="0" zoomScale="110" zoomScaleNormal="110" workbookViewId="0">
      <selection activeCell="A8" sqref="A8:H8"/>
    </sheetView>
  </sheetViews>
  <sheetFormatPr baseColWidth="10" defaultColWidth="0" defaultRowHeight="15" zeroHeight="1" x14ac:dyDescent="0.25"/>
  <cols>
    <col min="1" max="1" width="11" customWidth="1"/>
    <col min="2" max="9" width="11.42578125" customWidth="1"/>
    <col min="10" max="16384" width="11.42578125" hidden="1"/>
  </cols>
  <sheetData>
    <row r="1" spans="1:8" ht="15.75" thickBot="1" x14ac:dyDescent="0.3">
      <c r="A1" s="378" t="s">
        <v>1979</v>
      </c>
    </row>
    <row r="2" spans="1:8" ht="15" customHeight="1" thickBot="1" x14ac:dyDescent="0.3">
      <c r="A2" s="545" t="s">
        <v>49</v>
      </c>
      <c r="B2" s="546"/>
      <c r="C2" s="546"/>
      <c r="D2" s="546"/>
      <c r="E2" s="546"/>
      <c r="F2" s="546"/>
      <c r="G2" s="546"/>
      <c r="H2" s="546"/>
    </row>
    <row r="3" spans="1:8" x14ac:dyDescent="0.25">
      <c r="A3" s="418"/>
      <c r="B3" s="368">
        <v>2015</v>
      </c>
      <c r="C3" s="368">
        <v>2019</v>
      </c>
      <c r="D3" s="368">
        <v>2020</v>
      </c>
      <c r="E3" s="368">
        <v>2021</v>
      </c>
      <c r="F3" s="368">
        <v>2022</v>
      </c>
      <c r="G3" s="368">
        <v>2023</v>
      </c>
      <c r="H3" s="368" t="s">
        <v>2</v>
      </c>
    </row>
    <row r="4" spans="1:8" x14ac:dyDescent="0.25">
      <c r="A4" s="422" t="s">
        <v>192</v>
      </c>
      <c r="B4" s="406">
        <v>32.539206945439091</v>
      </c>
      <c r="C4" s="405">
        <v>47.167729000000001</v>
      </c>
      <c r="D4" s="406">
        <v>20.521850380998103</v>
      </c>
      <c r="E4" s="407">
        <v>41.335964332520959</v>
      </c>
      <c r="F4" s="408">
        <v>47.860775431176918</v>
      </c>
      <c r="G4" s="407">
        <v>49.233697805369403</v>
      </c>
      <c r="H4" s="409">
        <v>100</v>
      </c>
    </row>
    <row r="5" spans="1:8" x14ac:dyDescent="0.25">
      <c r="A5" s="422" t="s">
        <v>50</v>
      </c>
      <c r="B5" s="410">
        <v>31.036468984321719</v>
      </c>
      <c r="C5" s="410">
        <v>43.934803000000002</v>
      </c>
      <c r="D5" s="410">
        <v>20.152531325544814</v>
      </c>
      <c r="E5" s="410">
        <v>45.260659006645817</v>
      </c>
      <c r="F5" s="410">
        <v>46.555380817009784</v>
      </c>
      <c r="G5" s="411">
        <v>50.107448461888588</v>
      </c>
      <c r="H5" s="412"/>
    </row>
    <row r="6" spans="1:8" ht="15.75" thickBot="1" x14ac:dyDescent="0.3">
      <c r="A6" s="423" t="s">
        <v>51</v>
      </c>
      <c r="B6" s="414">
        <v>34.275374873991943</v>
      </c>
      <c r="C6" s="414">
        <v>50.595484999999996</v>
      </c>
      <c r="D6" s="414">
        <v>20.909119515553396</v>
      </c>
      <c r="E6" s="399">
        <v>37.49861771683068</v>
      </c>
      <c r="F6" s="399">
        <v>49.117942821631061</v>
      </c>
      <c r="G6" s="399">
        <v>48.224065194769224</v>
      </c>
      <c r="H6" s="400"/>
    </row>
    <row r="7" spans="1:8" x14ac:dyDescent="0.25"/>
    <row r="8" spans="1:8" ht="30" customHeight="1" x14ac:dyDescent="0.25">
      <c r="A8" s="532" t="s">
        <v>2043</v>
      </c>
      <c r="B8" s="532"/>
      <c r="C8" s="532"/>
      <c r="D8" s="532"/>
      <c r="E8" s="532"/>
      <c r="F8" s="532"/>
      <c r="G8" s="532"/>
      <c r="H8" s="532"/>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x14ac:dyDescent="0.25"/>
    <row r="27" spans="1:8" x14ac:dyDescent="0.25"/>
    <row r="28" spans="1:8" ht="27.75" customHeight="1" x14ac:dyDescent="0.25">
      <c r="A28" s="548" t="s">
        <v>1967</v>
      </c>
      <c r="B28" s="548"/>
      <c r="C28" s="548"/>
      <c r="D28" s="548"/>
      <c r="E28" s="548"/>
      <c r="F28" s="548"/>
      <c r="G28" s="548"/>
      <c r="H28" s="548"/>
    </row>
    <row r="29" spans="1:8" x14ac:dyDescent="0.25"/>
  </sheetData>
  <mergeCells count="3">
    <mergeCell ref="A2:H2"/>
    <mergeCell ref="A8:H8"/>
    <mergeCell ref="A28:H28"/>
  </mergeCells>
  <hyperlinks>
    <hyperlink ref="A1" location="Índice!A3" display="Índice" xr:uid="{6DE5ED04-B926-4B31-ADE3-19220E081307}"/>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ECFE1-058D-45FA-8CF7-E8390912B706}">
  <sheetPr>
    <tabColor rgb="FF01898A"/>
  </sheetPr>
  <dimension ref="A1:H31"/>
  <sheetViews>
    <sheetView showGridLines="0" zoomScale="110" zoomScaleNormal="110" workbookViewId="0">
      <selection activeCell="A8" sqref="A8:H8"/>
    </sheetView>
  </sheetViews>
  <sheetFormatPr baseColWidth="10" defaultColWidth="0" defaultRowHeight="15" zeroHeight="1" x14ac:dyDescent="0.25"/>
  <cols>
    <col min="1" max="9" width="11.42578125" customWidth="1"/>
    <col min="10" max="16384" width="11.42578125" hidden="1"/>
  </cols>
  <sheetData>
    <row r="1" spans="1:8" ht="15.75" thickBot="1" x14ac:dyDescent="0.3">
      <c r="A1" s="378" t="s">
        <v>1979</v>
      </c>
    </row>
    <row r="2" spans="1:8" ht="15" customHeight="1" thickBot="1" x14ac:dyDescent="0.3">
      <c r="A2" s="545" t="s">
        <v>54</v>
      </c>
      <c r="B2" s="546"/>
      <c r="C2" s="546"/>
      <c r="D2" s="546"/>
      <c r="E2" s="546"/>
      <c r="F2" s="546"/>
      <c r="G2" s="546"/>
      <c r="H2" s="546"/>
    </row>
    <row r="3" spans="1:8" x14ac:dyDescent="0.25">
      <c r="A3" s="551" t="s">
        <v>192</v>
      </c>
      <c r="B3" s="381">
        <v>2015</v>
      </c>
      <c r="C3" s="381">
        <v>2019</v>
      </c>
      <c r="D3" s="381">
        <v>2020</v>
      </c>
      <c r="E3" s="381">
        <v>2021</v>
      </c>
      <c r="F3" s="381">
        <v>2022</v>
      </c>
      <c r="G3" s="381">
        <v>2023</v>
      </c>
      <c r="H3" s="382" t="s">
        <v>2</v>
      </c>
    </row>
    <row r="4" spans="1:8" x14ac:dyDescent="0.25">
      <c r="A4" s="552"/>
      <c r="B4" s="406">
        <v>94.934939560093099</v>
      </c>
      <c r="C4" s="405">
        <v>93.652106297443694</v>
      </c>
      <c r="D4" s="406">
        <v>86.302939506955852</v>
      </c>
      <c r="E4" s="407">
        <v>91.78869458797071</v>
      </c>
      <c r="F4" s="408">
        <v>93.207001515676851</v>
      </c>
      <c r="G4" s="407">
        <v>93.550219450248036</v>
      </c>
      <c r="H4" s="409">
        <v>100</v>
      </c>
    </row>
    <row r="5" spans="1:8" x14ac:dyDescent="0.25">
      <c r="A5" s="422" t="s">
        <v>50</v>
      </c>
      <c r="B5" s="410">
        <v>95.164534331526923</v>
      </c>
      <c r="C5" s="410">
        <v>93.255026705946605</v>
      </c>
      <c r="D5" s="410">
        <v>87.283206042762231</v>
      </c>
      <c r="E5" s="410">
        <v>92.898141965542465</v>
      </c>
      <c r="F5" s="410">
        <v>93.856349891721493</v>
      </c>
      <c r="G5" s="411">
        <v>93.211790118384769</v>
      </c>
      <c r="H5" s="412"/>
    </row>
    <row r="6" spans="1:8" ht="15.75" thickBot="1" x14ac:dyDescent="0.3">
      <c r="A6" s="423" t="s">
        <v>51</v>
      </c>
      <c r="B6" s="414">
        <v>94.687688487184062</v>
      </c>
      <c r="C6" s="414">
        <v>94.076009001450416</v>
      </c>
      <c r="D6" s="414">
        <v>85.259747210620645</v>
      </c>
      <c r="E6" s="399">
        <v>90.754666024988552</v>
      </c>
      <c r="F6" s="399">
        <v>92.538502625605418</v>
      </c>
      <c r="G6" s="399">
        <v>93.888998608092621</v>
      </c>
      <c r="H6" s="400"/>
    </row>
    <row r="7" spans="1:8" x14ac:dyDescent="0.25"/>
    <row r="8" spans="1:8" ht="20.100000000000001" customHeight="1" x14ac:dyDescent="0.25">
      <c r="A8" s="532" t="s">
        <v>2044</v>
      </c>
      <c r="B8" s="532"/>
      <c r="C8" s="532"/>
      <c r="D8" s="532"/>
      <c r="E8" s="532"/>
      <c r="F8" s="532"/>
      <c r="G8" s="532"/>
      <c r="H8" s="532"/>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x14ac:dyDescent="0.25"/>
    <row r="27" spans="1:8" x14ac:dyDescent="0.25"/>
    <row r="28" spans="1:8" x14ac:dyDescent="0.25"/>
    <row r="29" spans="1:8" x14ac:dyDescent="0.25"/>
    <row r="30" spans="1:8" ht="30" customHeight="1" x14ac:dyDescent="0.25">
      <c r="A30" s="548" t="s">
        <v>1967</v>
      </c>
      <c r="B30" s="548"/>
      <c r="C30" s="548"/>
      <c r="D30" s="548"/>
      <c r="E30" s="548"/>
      <c r="F30" s="548"/>
      <c r="G30" s="548"/>
      <c r="H30" s="548"/>
    </row>
    <row r="31" spans="1:8" x14ac:dyDescent="0.25"/>
  </sheetData>
  <mergeCells count="4">
    <mergeCell ref="A2:H2"/>
    <mergeCell ref="A8:H8"/>
    <mergeCell ref="A30:H30"/>
    <mergeCell ref="A3:A4"/>
  </mergeCells>
  <hyperlinks>
    <hyperlink ref="A1" location="Índice!A3" display="Índice" xr:uid="{28ACA7A1-F24D-48D5-9B25-EB9EDBB19BAC}"/>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93D3A-7BCE-4F05-80D8-7D13EB04E0D3}">
  <sheetPr>
    <tabColor rgb="FF01898A"/>
  </sheetPr>
  <dimension ref="A1:H31"/>
  <sheetViews>
    <sheetView showGridLines="0" zoomScale="110" zoomScaleNormal="110" workbookViewId="0">
      <selection activeCell="A8" sqref="A8:H8"/>
    </sheetView>
  </sheetViews>
  <sheetFormatPr baseColWidth="10" defaultColWidth="0" defaultRowHeight="15" zeroHeight="1" x14ac:dyDescent="0.25"/>
  <cols>
    <col min="1" max="9" width="11.42578125" customWidth="1"/>
    <col min="10" max="16384" width="11.42578125" hidden="1"/>
  </cols>
  <sheetData>
    <row r="1" spans="1:8" ht="15.75" thickBot="1" x14ac:dyDescent="0.3">
      <c r="A1" s="378" t="s">
        <v>1979</v>
      </c>
    </row>
    <row r="2" spans="1:8" ht="15" customHeight="1" thickBot="1" x14ac:dyDescent="0.3">
      <c r="A2" s="545" t="s">
        <v>55</v>
      </c>
      <c r="B2" s="546"/>
      <c r="C2" s="546"/>
      <c r="D2" s="546"/>
      <c r="E2" s="546"/>
      <c r="F2" s="546"/>
      <c r="G2" s="546"/>
      <c r="H2" s="546"/>
    </row>
    <row r="3" spans="1:8" x14ac:dyDescent="0.25">
      <c r="A3" s="418"/>
      <c r="B3" s="381">
        <v>2015</v>
      </c>
      <c r="C3" s="381">
        <v>2019</v>
      </c>
      <c r="D3" s="381">
        <v>2020</v>
      </c>
      <c r="E3" s="381">
        <v>2021</v>
      </c>
      <c r="F3" s="381">
        <v>2022</v>
      </c>
      <c r="G3" s="381">
        <v>2023</v>
      </c>
      <c r="H3" s="382" t="s">
        <v>2</v>
      </c>
    </row>
    <row r="4" spans="1:8" x14ac:dyDescent="0.25">
      <c r="A4" s="422" t="s">
        <v>192</v>
      </c>
      <c r="B4" s="406">
        <v>59.624701092533812</v>
      </c>
      <c r="C4" s="405">
        <v>82.258724196456399</v>
      </c>
      <c r="D4" s="406">
        <v>77.507648475088502</v>
      </c>
      <c r="E4" s="407">
        <v>82.284417670246697</v>
      </c>
      <c r="F4" s="408">
        <v>81.458751558421397</v>
      </c>
      <c r="G4" s="407">
        <v>83.215870598546303</v>
      </c>
      <c r="H4" s="409">
        <v>86</v>
      </c>
    </row>
    <row r="5" spans="1:8" x14ac:dyDescent="0.25">
      <c r="A5" s="422" t="s">
        <v>50</v>
      </c>
      <c r="B5" s="410">
        <v>52.805505464286966</v>
      </c>
      <c r="C5" s="410">
        <v>79.628366667011363</v>
      </c>
      <c r="D5" s="410">
        <v>73.989878779876179</v>
      </c>
      <c r="E5" s="410">
        <v>78.113186923897985</v>
      </c>
      <c r="F5" s="410">
        <v>77.192637320139198</v>
      </c>
      <c r="G5" s="411">
        <v>81.163057937249874</v>
      </c>
      <c r="H5" s="412"/>
    </row>
    <row r="6" spans="1:8" ht="15.75" thickBot="1" x14ac:dyDescent="0.3">
      <c r="A6" s="423" t="s">
        <v>51</v>
      </c>
      <c r="B6" s="414">
        <v>66.559965342125963</v>
      </c>
      <c r="C6" s="414">
        <v>84.913086465516159</v>
      </c>
      <c r="D6" s="414">
        <v>80.775702834045788</v>
      </c>
      <c r="E6" s="399">
        <v>86.694336312587296</v>
      </c>
      <c r="F6" s="399">
        <v>85.938298511765993</v>
      </c>
      <c r="G6" s="399">
        <v>85.406607742349806</v>
      </c>
      <c r="H6" s="400"/>
    </row>
    <row r="7" spans="1:8" x14ac:dyDescent="0.25"/>
    <row r="8" spans="1:8" ht="20.100000000000001" customHeight="1" x14ac:dyDescent="0.25">
      <c r="A8" s="532" t="s">
        <v>2045</v>
      </c>
      <c r="B8" s="532"/>
      <c r="C8" s="532"/>
      <c r="D8" s="532"/>
      <c r="E8" s="532"/>
      <c r="F8" s="532"/>
      <c r="G8" s="532"/>
      <c r="H8" s="532"/>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x14ac:dyDescent="0.25"/>
    <row r="27" spans="1:8" x14ac:dyDescent="0.25"/>
    <row r="28" spans="1:8" x14ac:dyDescent="0.25"/>
    <row r="29" spans="1:8" x14ac:dyDescent="0.25"/>
    <row r="30" spans="1:8" x14ac:dyDescent="0.25"/>
    <row r="31" spans="1:8" ht="35.25" customHeight="1" x14ac:dyDescent="0.25">
      <c r="A31" s="548" t="s">
        <v>1967</v>
      </c>
      <c r="B31" s="548"/>
      <c r="C31" s="548"/>
      <c r="D31" s="548"/>
      <c r="E31" s="548"/>
      <c r="F31" s="548"/>
      <c r="G31" s="548"/>
      <c r="H31" s="548"/>
    </row>
  </sheetData>
  <mergeCells count="3">
    <mergeCell ref="A2:H2"/>
    <mergeCell ref="A8:H8"/>
    <mergeCell ref="A31:H31"/>
  </mergeCells>
  <hyperlinks>
    <hyperlink ref="A1" location="Índice!A3" display="Índice" xr:uid="{B7306223-7EF9-4250-A273-94A1F3EAFBEB}"/>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BC254-70E7-4FF5-927F-1A9152897E5A}">
  <sheetPr>
    <tabColor rgb="FF01898A"/>
  </sheetPr>
  <dimension ref="A1:H30"/>
  <sheetViews>
    <sheetView showGridLines="0" zoomScale="110" zoomScaleNormal="110" workbookViewId="0">
      <selection activeCell="A8" sqref="A8:H8"/>
    </sheetView>
  </sheetViews>
  <sheetFormatPr baseColWidth="10" defaultColWidth="0" defaultRowHeight="15" zeroHeight="1" x14ac:dyDescent="0.25"/>
  <cols>
    <col min="1" max="9" width="11.42578125" customWidth="1"/>
    <col min="10" max="16384" width="11.42578125" hidden="1"/>
  </cols>
  <sheetData>
    <row r="1" spans="1:8" ht="15.75" thickBot="1" x14ac:dyDescent="0.3">
      <c r="A1" s="378" t="s">
        <v>1979</v>
      </c>
    </row>
    <row r="2" spans="1:8" ht="15" customHeight="1" thickBot="1" x14ac:dyDescent="0.3">
      <c r="A2" s="545" t="s">
        <v>71</v>
      </c>
      <c r="B2" s="546"/>
      <c r="C2" s="546"/>
      <c r="D2" s="546"/>
      <c r="E2" s="546"/>
      <c r="F2" s="546"/>
      <c r="G2" s="546"/>
      <c r="H2" s="546"/>
    </row>
    <row r="3" spans="1:8" x14ac:dyDescent="0.25">
      <c r="A3" s="418"/>
      <c r="B3" s="381">
        <v>2015</v>
      </c>
      <c r="C3" s="381">
        <v>2019</v>
      </c>
      <c r="D3" s="381">
        <v>2020</v>
      </c>
      <c r="E3" s="381">
        <v>2021</v>
      </c>
      <c r="F3" s="381">
        <v>2022</v>
      </c>
      <c r="G3" s="381">
        <v>2023</v>
      </c>
      <c r="H3" s="382" t="s">
        <v>2</v>
      </c>
    </row>
    <row r="4" spans="1:8" x14ac:dyDescent="0.25">
      <c r="A4" s="422" t="s">
        <v>192</v>
      </c>
      <c r="B4" s="406">
        <v>10.475977737385406</v>
      </c>
      <c r="C4" s="405">
        <v>10.87713085116923</v>
      </c>
      <c r="D4" s="406">
        <v>10.878509808835272</v>
      </c>
      <c r="E4" s="407">
        <v>10.99</v>
      </c>
      <c r="F4" s="408">
        <v>11.04</v>
      </c>
      <c r="G4" s="407">
        <v>11.152528999999999</v>
      </c>
      <c r="H4" s="409">
        <v>11.3</v>
      </c>
    </row>
    <row r="5" spans="1:8" x14ac:dyDescent="0.25">
      <c r="A5" s="422" t="s">
        <v>50</v>
      </c>
      <c r="B5" s="410">
        <v>9.7508737215269434</v>
      </c>
      <c r="C5" s="410">
        <v>10.163982020015721</v>
      </c>
      <c r="D5" s="410">
        <v>10.081503999938407</v>
      </c>
      <c r="E5" s="410">
        <v>10.17</v>
      </c>
      <c r="F5" s="410">
        <v>10.33</v>
      </c>
      <c r="G5" s="411">
        <v>10.42</v>
      </c>
      <c r="H5" s="412"/>
    </row>
    <row r="6" spans="1:8" ht="15.75" thickBot="1" x14ac:dyDescent="0.3">
      <c r="A6" s="423" t="s">
        <v>51</v>
      </c>
      <c r="B6" s="414">
        <v>11.134205459013643</v>
      </c>
      <c r="C6" s="414">
        <v>11.552313150375364</v>
      </c>
      <c r="D6" s="414">
        <v>11.619968664853051</v>
      </c>
      <c r="E6" s="399">
        <v>11.75</v>
      </c>
      <c r="F6" s="399">
        <v>11.69</v>
      </c>
      <c r="G6" s="399">
        <v>11.83</v>
      </c>
      <c r="H6" s="400"/>
    </row>
    <row r="7" spans="1:8" x14ac:dyDescent="0.25"/>
    <row r="8" spans="1:8" s="487" customFormat="1" ht="20.100000000000001" customHeight="1" x14ac:dyDescent="0.25">
      <c r="A8" s="532" t="s">
        <v>2046</v>
      </c>
      <c r="B8" s="532"/>
      <c r="C8" s="532"/>
      <c r="D8" s="532"/>
      <c r="E8" s="532"/>
      <c r="F8" s="532"/>
      <c r="G8" s="532"/>
      <c r="H8" s="532"/>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x14ac:dyDescent="0.25"/>
    <row r="27" spans="1:8" x14ac:dyDescent="0.25"/>
    <row r="28" spans="1:8" x14ac:dyDescent="0.25"/>
    <row r="29" spans="1:8" ht="24" customHeight="1" x14ac:dyDescent="0.25">
      <c r="A29" s="548" t="s">
        <v>1967</v>
      </c>
      <c r="B29" s="548"/>
      <c r="C29" s="548"/>
      <c r="D29" s="548"/>
      <c r="E29" s="548"/>
      <c r="F29" s="548"/>
      <c r="G29" s="548"/>
      <c r="H29" s="548"/>
    </row>
    <row r="30" spans="1:8" x14ac:dyDescent="0.25"/>
  </sheetData>
  <mergeCells count="3">
    <mergeCell ref="A2:H2"/>
    <mergeCell ref="A8:H8"/>
    <mergeCell ref="A29:H29"/>
  </mergeCells>
  <hyperlinks>
    <hyperlink ref="A1" location="Índice!A3" display="Índice" xr:uid="{0376C496-B4C0-404F-AC5C-C7B702FA7B3D}"/>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E3432-EC74-4EAF-B426-09607EC293B7}">
  <sheetPr>
    <tabColor rgb="FF01898A"/>
  </sheetPr>
  <dimension ref="A1:B29"/>
  <sheetViews>
    <sheetView showGridLines="0" zoomScale="110" zoomScaleNormal="110" workbookViewId="0">
      <selection activeCell="A9" sqref="A9:B9"/>
    </sheetView>
  </sheetViews>
  <sheetFormatPr baseColWidth="10" defaultColWidth="0" defaultRowHeight="15" zeroHeight="1" x14ac:dyDescent="0.25"/>
  <cols>
    <col min="1" max="1" width="60.42578125" customWidth="1"/>
    <col min="2" max="3" width="11.42578125" customWidth="1"/>
    <col min="4" max="16384" width="11.42578125" hidden="1"/>
  </cols>
  <sheetData>
    <row r="1" spans="1:2" ht="15.75" thickBot="1" x14ac:dyDescent="0.3">
      <c r="A1" s="378" t="s">
        <v>1979</v>
      </c>
    </row>
    <row r="2" spans="1:2" ht="34.5" customHeight="1" thickBot="1" x14ac:dyDescent="0.3">
      <c r="A2" s="545" t="s">
        <v>1966</v>
      </c>
      <c r="B2" s="547"/>
    </row>
    <row r="3" spans="1:2" x14ac:dyDescent="0.25">
      <c r="A3" s="419"/>
      <c r="B3" s="382" t="s">
        <v>825</v>
      </c>
    </row>
    <row r="4" spans="1:2" x14ac:dyDescent="0.25">
      <c r="A4" s="420" t="s">
        <v>826</v>
      </c>
      <c r="B4" s="425">
        <v>77</v>
      </c>
    </row>
    <row r="5" spans="1:2" x14ac:dyDescent="0.25">
      <c r="A5" s="420" t="s">
        <v>827</v>
      </c>
      <c r="B5" s="425">
        <v>3</v>
      </c>
    </row>
    <row r="6" spans="1:2" x14ac:dyDescent="0.25">
      <c r="A6" s="420" t="s">
        <v>828</v>
      </c>
      <c r="B6" s="425">
        <v>10</v>
      </c>
    </row>
    <row r="7" spans="1:2" ht="15.75" thickBot="1" x14ac:dyDescent="0.3">
      <c r="A7" s="421" t="s">
        <v>829</v>
      </c>
      <c r="B7" s="426">
        <v>10</v>
      </c>
    </row>
    <row r="8" spans="1:2" x14ac:dyDescent="0.25"/>
    <row r="9" spans="1:2" ht="30" customHeight="1" x14ac:dyDescent="0.25">
      <c r="A9" s="527" t="s">
        <v>2047</v>
      </c>
      <c r="B9" s="527"/>
    </row>
    <row r="10" spans="1:2" x14ac:dyDescent="0.25"/>
    <row r="11" spans="1:2" x14ac:dyDescent="0.25"/>
    <row r="12" spans="1:2" x14ac:dyDescent="0.25"/>
    <row r="13" spans="1:2" x14ac:dyDescent="0.25"/>
    <row r="14" spans="1:2" x14ac:dyDescent="0.25"/>
    <row r="15" spans="1:2" x14ac:dyDescent="0.25"/>
    <row r="16" spans="1:2" x14ac:dyDescent="0.25"/>
    <row r="17" spans="1:2" x14ac:dyDescent="0.25"/>
    <row r="18" spans="1:2" x14ac:dyDescent="0.25"/>
    <row r="19" spans="1:2" x14ac:dyDescent="0.25"/>
    <row r="20" spans="1:2" x14ac:dyDescent="0.25"/>
    <row r="21" spans="1:2" x14ac:dyDescent="0.25"/>
    <row r="22" spans="1:2" x14ac:dyDescent="0.25"/>
    <row r="23" spans="1:2" x14ac:dyDescent="0.25"/>
    <row r="24" spans="1:2" x14ac:dyDescent="0.25"/>
    <row r="25" spans="1:2" x14ac:dyDescent="0.25"/>
    <row r="26" spans="1:2" x14ac:dyDescent="0.25"/>
    <row r="27" spans="1:2" x14ac:dyDescent="0.25"/>
    <row r="28" spans="1:2" x14ac:dyDescent="0.25"/>
    <row r="29" spans="1:2" x14ac:dyDescent="0.25">
      <c r="A29" s="528" t="s">
        <v>2048</v>
      </c>
      <c r="B29" s="528"/>
    </row>
  </sheetData>
  <mergeCells count="3">
    <mergeCell ref="A2:B2"/>
    <mergeCell ref="A9:B9"/>
    <mergeCell ref="A29:B29"/>
  </mergeCells>
  <hyperlinks>
    <hyperlink ref="A1" location="Índice!A3" display="Índice" xr:uid="{60D3B323-6678-4AEB-A466-AB0CCD9ABFED}"/>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F6680-35A2-485E-8B6D-AF8C5FB42DF6}">
  <sheetPr>
    <tabColor rgb="FF01898A"/>
  </sheetPr>
  <dimension ref="A1:G31"/>
  <sheetViews>
    <sheetView showGridLines="0" zoomScale="110" zoomScaleNormal="110" workbookViewId="0">
      <selection activeCell="A8" sqref="A8:G8"/>
    </sheetView>
  </sheetViews>
  <sheetFormatPr baseColWidth="10" defaultColWidth="0" defaultRowHeight="15" zeroHeight="1" x14ac:dyDescent="0.25"/>
  <cols>
    <col min="1" max="8" width="11.42578125" customWidth="1"/>
    <col min="9" max="16384" width="11.42578125" hidden="1"/>
  </cols>
  <sheetData>
    <row r="1" spans="1:7" ht="15.75" thickBot="1" x14ac:dyDescent="0.3">
      <c r="A1" s="378" t="s">
        <v>1979</v>
      </c>
    </row>
    <row r="2" spans="1:7" ht="15" customHeight="1" thickBot="1" x14ac:dyDescent="0.3">
      <c r="A2" s="545" t="s">
        <v>75</v>
      </c>
      <c r="B2" s="546"/>
      <c r="C2" s="546"/>
      <c r="D2" s="546"/>
      <c r="E2" s="546"/>
      <c r="F2" s="546"/>
      <c r="G2" s="547"/>
    </row>
    <row r="3" spans="1:7" x14ac:dyDescent="0.25">
      <c r="A3" s="418"/>
      <c r="B3" s="381">
        <v>2015</v>
      </c>
      <c r="C3" s="381">
        <v>2019</v>
      </c>
      <c r="D3" s="381">
        <v>2020</v>
      </c>
      <c r="E3" s="381">
        <v>2021</v>
      </c>
      <c r="F3" s="381">
        <v>2022</v>
      </c>
      <c r="G3" s="382" t="s">
        <v>2</v>
      </c>
    </row>
    <row r="4" spans="1:7" x14ac:dyDescent="0.25">
      <c r="A4" s="422" t="s">
        <v>192</v>
      </c>
      <c r="B4" s="406">
        <v>35</v>
      </c>
      <c r="C4" s="405">
        <v>34.4</v>
      </c>
      <c r="D4" s="406">
        <v>33.799999999999997</v>
      </c>
      <c r="E4" s="407">
        <v>33</v>
      </c>
      <c r="F4" s="408">
        <v>32.39</v>
      </c>
      <c r="G4" s="409">
        <v>14.5</v>
      </c>
    </row>
    <row r="5" spans="1:7" x14ac:dyDescent="0.25">
      <c r="A5" s="422" t="s">
        <v>50</v>
      </c>
      <c r="B5" s="410">
        <v>38</v>
      </c>
      <c r="C5" s="410">
        <v>37.299999999999997</v>
      </c>
      <c r="D5" s="410">
        <v>36.700000000000003</v>
      </c>
      <c r="E5" s="410">
        <v>35.979999999999997</v>
      </c>
      <c r="F5" s="410">
        <v>35.159999999999997</v>
      </c>
      <c r="G5" s="412"/>
    </row>
    <row r="6" spans="1:7" ht="15.75" thickBot="1" x14ac:dyDescent="0.3">
      <c r="A6" s="423" t="s">
        <v>51</v>
      </c>
      <c r="B6" s="414">
        <v>32</v>
      </c>
      <c r="C6" s="414">
        <v>31.2</v>
      </c>
      <c r="D6" s="414">
        <v>30.6</v>
      </c>
      <c r="E6" s="399">
        <v>30.15</v>
      </c>
      <c r="F6" s="399">
        <v>29.45</v>
      </c>
      <c r="G6" s="400"/>
    </row>
    <row r="7" spans="1:7" x14ac:dyDescent="0.25"/>
    <row r="8" spans="1:7" s="486" customFormat="1" ht="20.100000000000001" customHeight="1" x14ac:dyDescent="0.25">
      <c r="A8" s="532" t="s">
        <v>2049</v>
      </c>
      <c r="B8" s="532"/>
      <c r="C8" s="532"/>
      <c r="D8" s="532"/>
      <c r="E8" s="532"/>
      <c r="F8" s="532"/>
      <c r="G8" s="532"/>
    </row>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row r="27" spans="1:7" x14ac:dyDescent="0.25"/>
    <row r="28" spans="1:7" x14ac:dyDescent="0.25"/>
    <row r="29" spans="1:7" x14ac:dyDescent="0.25"/>
    <row r="30" spans="1:7" x14ac:dyDescent="0.25"/>
    <row r="31" spans="1:7" ht="31.5" customHeight="1" x14ac:dyDescent="0.25">
      <c r="A31" s="548" t="s">
        <v>1971</v>
      </c>
      <c r="B31" s="548"/>
      <c r="C31" s="548"/>
      <c r="D31" s="548"/>
      <c r="E31" s="548"/>
      <c r="F31" s="548"/>
      <c r="G31" s="548"/>
    </row>
  </sheetData>
  <mergeCells count="3">
    <mergeCell ref="A2:G2"/>
    <mergeCell ref="A8:G8"/>
    <mergeCell ref="A31:G31"/>
  </mergeCells>
  <hyperlinks>
    <hyperlink ref="A1" location="Índice!A3" display="Índice" xr:uid="{0BCB91E7-1145-4143-9F7B-9D6D41E57435}"/>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B4283E-6587-4334-B9F7-3AA577730F6E}">
  <sheetPr>
    <tabColor rgb="FF01898A"/>
  </sheetPr>
  <dimension ref="A1:H27"/>
  <sheetViews>
    <sheetView showGridLines="0" zoomScale="110" zoomScaleNormal="110" workbookViewId="0">
      <selection activeCell="J1" sqref="J1:XFD1048576"/>
    </sheetView>
  </sheetViews>
  <sheetFormatPr baseColWidth="10" defaultColWidth="0" defaultRowHeight="15" zeroHeight="1" x14ac:dyDescent="0.25"/>
  <cols>
    <col min="1" max="1" width="11.42578125" customWidth="1"/>
    <col min="2" max="8" width="9.7109375" customWidth="1"/>
    <col min="9" max="9" width="11.42578125" customWidth="1"/>
    <col min="10" max="16384" width="11.42578125" hidden="1"/>
  </cols>
  <sheetData>
    <row r="1" spans="1:8" ht="15.75" thickBot="1" x14ac:dyDescent="0.3">
      <c r="A1" s="378" t="s">
        <v>1979</v>
      </c>
    </row>
    <row r="2" spans="1:8" ht="15" customHeight="1" thickBot="1" x14ac:dyDescent="0.3">
      <c r="A2" s="545" t="s">
        <v>78</v>
      </c>
      <c r="B2" s="546"/>
      <c r="C2" s="546"/>
      <c r="D2" s="546"/>
      <c r="E2" s="546"/>
      <c r="F2" s="546"/>
      <c r="G2" s="546"/>
      <c r="H2" s="547"/>
    </row>
    <row r="3" spans="1:8" x14ac:dyDescent="0.25">
      <c r="A3" s="418"/>
      <c r="B3" s="381">
        <v>2015</v>
      </c>
      <c r="C3" s="381">
        <v>2019</v>
      </c>
      <c r="D3" s="381">
        <v>2020</v>
      </c>
      <c r="E3" s="381">
        <v>2021</v>
      </c>
      <c r="F3" s="381">
        <v>2022</v>
      </c>
      <c r="G3" s="381">
        <v>2023</v>
      </c>
      <c r="H3" s="382" t="s">
        <v>2</v>
      </c>
    </row>
    <row r="4" spans="1:8" ht="15.75" thickBot="1" x14ac:dyDescent="0.3">
      <c r="A4" s="423" t="s">
        <v>192</v>
      </c>
      <c r="B4" s="427">
        <v>94.78</v>
      </c>
      <c r="C4" s="428">
        <v>95.97</v>
      </c>
      <c r="D4" s="427">
        <v>125.55</v>
      </c>
      <c r="E4" s="427">
        <v>163.82</v>
      </c>
      <c r="F4" s="427">
        <v>106.03</v>
      </c>
      <c r="G4" s="427">
        <v>127.33</v>
      </c>
      <c r="H4" s="429">
        <v>51.5</v>
      </c>
    </row>
    <row r="5" spans="1:8" x14ac:dyDescent="0.25"/>
    <row r="6" spans="1:8" s="488" customFormat="1" ht="20.100000000000001" customHeight="1" x14ac:dyDescent="0.2">
      <c r="A6" s="532" t="s">
        <v>2050</v>
      </c>
      <c r="B6" s="532"/>
      <c r="C6" s="532"/>
      <c r="D6" s="532"/>
      <c r="E6" s="532"/>
      <c r="F6" s="532"/>
      <c r="G6" s="532"/>
      <c r="H6" s="532"/>
    </row>
    <row r="7" spans="1:8" x14ac:dyDescent="0.25"/>
    <row r="8" spans="1:8" x14ac:dyDescent="0.25"/>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ht="27" customHeight="1" x14ac:dyDescent="0.25">
      <c r="A21" s="548" t="s">
        <v>1971</v>
      </c>
      <c r="B21" s="548"/>
      <c r="C21" s="548"/>
      <c r="D21" s="548"/>
      <c r="E21" s="548"/>
      <c r="F21" s="548"/>
      <c r="G21" s="548"/>
      <c r="H21" s="548"/>
    </row>
    <row r="22" spans="1:8" x14ac:dyDescent="0.25"/>
    <row r="26" spans="1:8" hidden="1" x14ac:dyDescent="0.25">
      <c r="G26" s="257"/>
    </row>
    <row r="27" spans="1:8" hidden="1" x14ac:dyDescent="0.25">
      <c r="G27" s="19"/>
    </row>
  </sheetData>
  <mergeCells count="3">
    <mergeCell ref="A2:H2"/>
    <mergeCell ref="A6:H6"/>
    <mergeCell ref="A21:H21"/>
  </mergeCells>
  <hyperlinks>
    <hyperlink ref="A1" location="Índice!A3" display="Índice" xr:uid="{78409F85-9ED0-4CC6-AEC2-3BCE11D10F63}"/>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5D859-E6B7-4A75-9D57-F7654967907E}">
  <sheetPr>
    <tabColor rgb="FF01898A"/>
  </sheetPr>
  <dimension ref="A1:G21"/>
  <sheetViews>
    <sheetView showGridLines="0" zoomScale="110" zoomScaleNormal="110" workbookViewId="0">
      <selection activeCell="A6" sqref="A6:G6"/>
    </sheetView>
  </sheetViews>
  <sheetFormatPr baseColWidth="10" defaultColWidth="0" defaultRowHeight="15" zeroHeight="1" x14ac:dyDescent="0.25"/>
  <cols>
    <col min="1" max="8" width="11.42578125" customWidth="1"/>
    <col min="9" max="16384" width="11.42578125" hidden="1"/>
  </cols>
  <sheetData>
    <row r="1" spans="1:7" ht="15.75" thickBot="1" x14ac:dyDescent="0.3">
      <c r="A1" s="378" t="s">
        <v>1979</v>
      </c>
    </row>
    <row r="2" spans="1:7" ht="15.75" customHeight="1" thickBot="1" x14ac:dyDescent="0.3">
      <c r="A2" s="545" t="s">
        <v>88</v>
      </c>
      <c r="B2" s="546"/>
      <c r="C2" s="546"/>
      <c r="D2" s="546"/>
      <c r="E2" s="546"/>
      <c r="F2" s="546"/>
      <c r="G2" s="546"/>
    </row>
    <row r="3" spans="1:7" x14ac:dyDescent="0.25">
      <c r="A3" s="381">
        <v>2015</v>
      </c>
      <c r="B3" s="381">
        <v>2019</v>
      </c>
      <c r="C3" s="381">
        <v>2020</v>
      </c>
      <c r="D3" s="381">
        <v>2021</v>
      </c>
      <c r="E3" s="381">
        <v>2022</v>
      </c>
      <c r="F3" s="381">
        <v>2023</v>
      </c>
      <c r="G3" s="381" t="s">
        <v>2</v>
      </c>
    </row>
    <row r="4" spans="1:7" ht="15.75" thickBot="1" x14ac:dyDescent="0.3">
      <c r="A4" s="427">
        <v>1.7485613306625059</v>
      </c>
      <c r="B4" s="427">
        <v>1.6645915344491999</v>
      </c>
      <c r="C4" s="428">
        <v>2.2957262150295485</v>
      </c>
      <c r="D4" s="427">
        <v>2.4036297748941049</v>
      </c>
      <c r="E4" s="427">
        <v>1.8760668301096954</v>
      </c>
      <c r="F4" s="427">
        <v>1.8820022767248099</v>
      </c>
      <c r="G4" s="427">
        <v>4.5</v>
      </c>
    </row>
    <row r="5" spans="1:7" x14ac:dyDescent="0.25"/>
    <row r="6" spans="1:7" s="487" customFormat="1" ht="20.100000000000001" customHeight="1" x14ac:dyDescent="0.25">
      <c r="A6" s="532" t="s">
        <v>2051</v>
      </c>
      <c r="B6" s="532"/>
      <c r="C6" s="532"/>
      <c r="D6" s="532"/>
      <c r="E6" s="532"/>
      <c r="F6" s="532"/>
      <c r="G6" s="532"/>
    </row>
    <row r="7" spans="1:7" x14ac:dyDescent="0.25"/>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ht="31.5" customHeight="1" x14ac:dyDescent="0.25">
      <c r="A21" s="548" t="s">
        <v>1971</v>
      </c>
      <c r="B21" s="548"/>
      <c r="C21" s="548"/>
      <c r="D21" s="548"/>
      <c r="E21" s="548"/>
      <c r="F21" s="548"/>
      <c r="G21" s="548"/>
    </row>
  </sheetData>
  <mergeCells count="3">
    <mergeCell ref="A2:G2"/>
    <mergeCell ref="A6:G6"/>
    <mergeCell ref="A21:G21"/>
  </mergeCells>
  <hyperlinks>
    <hyperlink ref="A1" location="Índice!A3" display="Índice" xr:uid="{E0E4D539-3DB0-4A8E-9BDB-F41354824A5E}"/>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C6A2F-DBB8-476F-851F-7F13D6E3D442}">
  <sheetPr>
    <tabColor rgb="FF01898A"/>
  </sheetPr>
  <dimension ref="A1:G25"/>
  <sheetViews>
    <sheetView showGridLines="0" zoomScale="110" zoomScaleNormal="110" workbookViewId="0">
      <selection activeCell="A6" sqref="A6:G6"/>
    </sheetView>
  </sheetViews>
  <sheetFormatPr baseColWidth="10" defaultColWidth="0" defaultRowHeight="15" zeroHeight="1" x14ac:dyDescent="0.25"/>
  <cols>
    <col min="1" max="8" width="11.42578125" customWidth="1"/>
    <col min="9" max="16384" width="11.42578125" hidden="1"/>
  </cols>
  <sheetData>
    <row r="1" spans="1:7" ht="15.75" thickBot="1" x14ac:dyDescent="0.3">
      <c r="A1" s="378" t="s">
        <v>1979</v>
      </c>
    </row>
    <row r="2" spans="1:7" ht="15.75" thickBot="1" x14ac:dyDescent="0.3">
      <c r="A2" s="545" t="s">
        <v>96</v>
      </c>
      <c r="B2" s="546"/>
      <c r="C2" s="546"/>
      <c r="D2" s="546"/>
      <c r="E2" s="546"/>
      <c r="F2" s="546"/>
      <c r="G2" s="546"/>
    </row>
    <row r="3" spans="1:7" x14ac:dyDescent="0.25">
      <c r="A3" s="381">
        <v>2015</v>
      </c>
      <c r="B3" s="381">
        <v>2019</v>
      </c>
      <c r="C3" s="381">
        <v>2020</v>
      </c>
      <c r="D3" s="381">
        <v>2021</v>
      </c>
      <c r="E3" s="381">
        <v>2022</v>
      </c>
      <c r="F3" s="381">
        <v>2023</v>
      </c>
      <c r="G3" s="381" t="s">
        <v>2</v>
      </c>
    </row>
    <row r="4" spans="1:7" ht="15.75" thickBot="1" x14ac:dyDescent="0.3">
      <c r="A4" s="427">
        <v>0.9</v>
      </c>
      <c r="B4" s="427">
        <v>0.93273399461284667</v>
      </c>
      <c r="C4" s="428">
        <v>0.95242026630877175</v>
      </c>
      <c r="D4" s="427">
        <v>0.93911004072336002</v>
      </c>
      <c r="E4" s="427">
        <v>0.90971007180580998</v>
      </c>
      <c r="F4" s="427">
        <v>0.90598174469072101</v>
      </c>
      <c r="G4" s="427">
        <v>1</v>
      </c>
    </row>
    <row r="5" spans="1:7" x14ac:dyDescent="0.25"/>
    <row r="6" spans="1:7" s="486" customFormat="1" ht="20.100000000000001" customHeight="1" x14ac:dyDescent="0.25">
      <c r="A6" s="532" t="s">
        <v>2052</v>
      </c>
      <c r="B6" s="532"/>
      <c r="C6" s="532"/>
      <c r="D6" s="532"/>
      <c r="E6" s="532"/>
      <c r="F6" s="532"/>
      <c r="G6" s="532"/>
    </row>
    <row r="7" spans="1:7" x14ac:dyDescent="0.25"/>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ht="25.5" customHeight="1" x14ac:dyDescent="0.25">
      <c r="A24" s="548" t="s">
        <v>1967</v>
      </c>
      <c r="B24" s="548"/>
      <c r="C24" s="548"/>
      <c r="D24" s="548"/>
      <c r="E24" s="548"/>
      <c r="F24" s="548"/>
      <c r="G24" s="548"/>
    </row>
    <row r="25" spans="1:7" x14ac:dyDescent="0.25"/>
  </sheetData>
  <mergeCells count="3">
    <mergeCell ref="A2:G2"/>
    <mergeCell ref="A6:G6"/>
    <mergeCell ref="A24:G24"/>
  </mergeCells>
  <hyperlinks>
    <hyperlink ref="A1" location="Índice!A3" display="Índice" xr:uid="{8345BA80-D804-4A51-BCEB-742C310001FC}"/>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493C2-9443-4735-8636-100AE2328A4D}">
  <sheetPr>
    <tabColor rgb="FF01898A"/>
  </sheetPr>
  <dimension ref="A1:H26"/>
  <sheetViews>
    <sheetView showGridLines="0" zoomScale="110" zoomScaleNormal="110" workbookViewId="0">
      <selection activeCell="A8" sqref="A8:H8"/>
    </sheetView>
  </sheetViews>
  <sheetFormatPr baseColWidth="10" defaultColWidth="0" defaultRowHeight="15" zeroHeight="1" x14ac:dyDescent="0.25"/>
  <cols>
    <col min="1" max="9" width="11.42578125" customWidth="1"/>
    <col min="10" max="16384" width="11.42578125" hidden="1"/>
  </cols>
  <sheetData>
    <row r="1" spans="1:8" ht="15.75" thickBot="1" x14ac:dyDescent="0.3">
      <c r="A1" s="378" t="s">
        <v>1979</v>
      </c>
    </row>
    <row r="2" spans="1:8" ht="15" customHeight="1" thickBot="1" x14ac:dyDescent="0.3">
      <c r="A2" s="545" t="s">
        <v>104</v>
      </c>
      <c r="B2" s="546"/>
      <c r="C2" s="546"/>
      <c r="D2" s="546"/>
      <c r="E2" s="546"/>
      <c r="F2" s="546"/>
      <c r="G2" s="546"/>
      <c r="H2" s="546"/>
    </row>
    <row r="3" spans="1:8" x14ac:dyDescent="0.25">
      <c r="A3" s="418"/>
      <c r="B3" s="381">
        <v>2015</v>
      </c>
      <c r="C3" s="381">
        <v>2019</v>
      </c>
      <c r="D3" s="381">
        <v>2020</v>
      </c>
      <c r="E3" s="381">
        <v>2021</v>
      </c>
      <c r="F3" s="381">
        <v>2022</v>
      </c>
      <c r="G3" s="381">
        <v>2023</v>
      </c>
      <c r="H3" s="382" t="s">
        <v>2</v>
      </c>
    </row>
    <row r="4" spans="1:8" x14ac:dyDescent="0.25">
      <c r="A4" s="422" t="s">
        <v>192</v>
      </c>
      <c r="B4" s="406">
        <v>6.35</v>
      </c>
      <c r="C4" s="405">
        <v>4.29</v>
      </c>
      <c r="D4" s="406">
        <v>4.82</v>
      </c>
      <c r="E4" s="407">
        <v>5.8</v>
      </c>
      <c r="F4" s="408">
        <v>4.7</v>
      </c>
      <c r="G4" s="407">
        <v>4.7</v>
      </c>
      <c r="H4" s="409">
        <v>2.15</v>
      </c>
    </row>
    <row r="5" spans="1:8" x14ac:dyDescent="0.25">
      <c r="A5" s="422" t="s">
        <v>39</v>
      </c>
      <c r="B5" s="410">
        <v>5.4</v>
      </c>
      <c r="C5" s="410">
        <v>4.57</v>
      </c>
      <c r="D5" s="410">
        <v>5.39</v>
      </c>
      <c r="E5" s="410">
        <v>5.9</v>
      </c>
      <c r="F5" s="410">
        <v>5.2</v>
      </c>
      <c r="G5" s="411">
        <v>5.2</v>
      </c>
      <c r="H5" s="409"/>
    </row>
    <row r="6" spans="1:8" ht="15.75" thickBot="1" x14ac:dyDescent="0.3">
      <c r="A6" s="423" t="s">
        <v>40</v>
      </c>
      <c r="B6" s="414">
        <v>7.37</v>
      </c>
      <c r="C6" s="414">
        <v>4.0199999999999996</v>
      </c>
      <c r="D6" s="414">
        <v>4.3</v>
      </c>
      <c r="E6" s="399">
        <v>5.6</v>
      </c>
      <c r="F6" s="399">
        <v>4.3</v>
      </c>
      <c r="G6" s="399">
        <v>4.3</v>
      </c>
      <c r="H6" s="484"/>
    </row>
    <row r="7" spans="1:8" x14ac:dyDescent="0.25"/>
    <row r="8" spans="1:8" ht="20.100000000000001" customHeight="1" x14ac:dyDescent="0.25">
      <c r="A8" s="532" t="s">
        <v>2076</v>
      </c>
      <c r="B8" s="532"/>
      <c r="C8" s="532"/>
      <c r="D8" s="532"/>
      <c r="E8" s="532"/>
      <c r="F8" s="532"/>
      <c r="G8" s="532"/>
      <c r="H8" s="532"/>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ht="29.25" customHeight="1" x14ac:dyDescent="0.25">
      <c r="A26" s="548" t="s">
        <v>1967</v>
      </c>
      <c r="B26" s="548"/>
      <c r="C26" s="548"/>
      <c r="D26" s="548"/>
      <c r="E26" s="548"/>
      <c r="F26" s="548"/>
      <c r="G26" s="548"/>
      <c r="H26" s="548"/>
    </row>
  </sheetData>
  <mergeCells count="3">
    <mergeCell ref="A2:H2"/>
    <mergeCell ref="A8:H8"/>
    <mergeCell ref="A26:H26"/>
  </mergeCells>
  <hyperlinks>
    <hyperlink ref="A1" location="Índice!A3" display="Índice" xr:uid="{5EA0138C-F39D-4A7D-B2E3-C07CD5358BCE}"/>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403D3-3E96-4FE2-8721-54BA9E6512BE}">
  <sheetPr>
    <tabColor rgb="FF01898A"/>
  </sheetPr>
  <dimension ref="A1:H25"/>
  <sheetViews>
    <sheetView showGridLines="0" zoomScale="110" zoomScaleNormal="110" workbookViewId="0">
      <selection activeCell="A7" sqref="A7:G7"/>
    </sheetView>
  </sheetViews>
  <sheetFormatPr baseColWidth="10" defaultColWidth="0" defaultRowHeight="15" zeroHeight="1" x14ac:dyDescent="0.25"/>
  <cols>
    <col min="1" max="1" width="17" customWidth="1"/>
    <col min="2" max="8" width="11.42578125" customWidth="1"/>
    <col min="9" max="16384" width="11.42578125" hidden="1"/>
  </cols>
  <sheetData>
    <row r="1" spans="1:7" ht="15.75" thickBot="1" x14ac:dyDescent="0.3">
      <c r="A1" s="378" t="s">
        <v>1979</v>
      </c>
    </row>
    <row r="2" spans="1:7" ht="15.75" customHeight="1" thickBot="1" x14ac:dyDescent="0.3">
      <c r="A2" s="545" t="s">
        <v>436</v>
      </c>
      <c r="B2" s="546"/>
      <c r="C2" s="546"/>
      <c r="D2" s="546"/>
      <c r="E2" s="546"/>
      <c r="F2" s="546"/>
      <c r="G2" s="547"/>
    </row>
    <row r="3" spans="1:7" x14ac:dyDescent="0.25">
      <c r="A3" s="418"/>
      <c r="B3" s="381">
        <v>2019</v>
      </c>
      <c r="C3" s="381">
        <v>2020</v>
      </c>
      <c r="D3" s="381">
        <v>2021</v>
      </c>
      <c r="E3" s="381">
        <v>2022</v>
      </c>
      <c r="F3" s="381">
        <v>2023</v>
      </c>
      <c r="G3" s="382" t="s">
        <v>2</v>
      </c>
    </row>
    <row r="4" spans="1:7" x14ac:dyDescent="0.25">
      <c r="A4" s="422" t="s">
        <v>434</v>
      </c>
      <c r="B4" s="455">
        <v>2.64</v>
      </c>
      <c r="C4" s="410">
        <v>3.51</v>
      </c>
      <c r="D4" s="455">
        <v>3.06</v>
      </c>
      <c r="E4" s="411">
        <v>3.04</v>
      </c>
      <c r="F4" s="397">
        <v>2.5608308237359578</v>
      </c>
      <c r="G4" s="412">
        <v>3.5</v>
      </c>
    </row>
    <row r="5" spans="1:7" ht="15.75" thickBot="1" x14ac:dyDescent="0.3">
      <c r="A5" s="423" t="s">
        <v>435</v>
      </c>
      <c r="B5" s="414">
        <v>2.87</v>
      </c>
      <c r="C5" s="414">
        <v>4.93</v>
      </c>
      <c r="D5" s="414">
        <v>4.13</v>
      </c>
      <c r="E5" s="414">
        <v>3.77</v>
      </c>
      <c r="F5" s="414">
        <v>3.24</v>
      </c>
      <c r="G5" s="417">
        <v>3.73</v>
      </c>
    </row>
    <row r="6" spans="1:7" x14ac:dyDescent="0.25"/>
    <row r="7" spans="1:7" ht="20.100000000000001" customHeight="1" x14ac:dyDescent="0.25">
      <c r="A7" s="532" t="s">
        <v>2067</v>
      </c>
      <c r="B7" s="532"/>
      <c r="C7" s="532"/>
      <c r="D7" s="532"/>
      <c r="E7" s="532"/>
      <c r="F7" s="532"/>
      <c r="G7" s="532"/>
    </row>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8" x14ac:dyDescent="0.25"/>
    <row r="18" spans="1:8" x14ac:dyDescent="0.25">
      <c r="H18" t="s">
        <v>193</v>
      </c>
    </row>
    <row r="19" spans="1:8" x14ac:dyDescent="0.25"/>
    <row r="20" spans="1:8" x14ac:dyDescent="0.25"/>
    <row r="21" spans="1:8" x14ac:dyDescent="0.25"/>
    <row r="22" spans="1:8" x14ac:dyDescent="0.25"/>
    <row r="23" spans="1:8" x14ac:dyDescent="0.25"/>
    <row r="24" spans="1:8" x14ac:dyDescent="0.25"/>
    <row r="25" spans="1:8" ht="31.5" customHeight="1" x14ac:dyDescent="0.25">
      <c r="A25" s="548" t="s">
        <v>1967</v>
      </c>
      <c r="B25" s="548"/>
      <c r="C25" s="548"/>
      <c r="D25" s="548"/>
      <c r="E25" s="548"/>
      <c r="F25" s="548"/>
      <c r="G25" s="548"/>
    </row>
  </sheetData>
  <mergeCells count="3">
    <mergeCell ref="A2:G2"/>
    <mergeCell ref="A7:G7"/>
    <mergeCell ref="A25:G25"/>
  </mergeCells>
  <hyperlinks>
    <hyperlink ref="A1" location="Índice!A3" display="Índice" xr:uid="{0C352AAA-543A-4221-B945-5B5E0D5CA175}"/>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544E1-D0C3-4C71-966F-F035B53EB194}">
  <sheetPr>
    <tabColor rgb="FF01898A"/>
  </sheetPr>
  <dimension ref="A1:G24"/>
  <sheetViews>
    <sheetView showGridLines="0" zoomScale="110" zoomScaleNormal="110" workbookViewId="0">
      <selection activeCell="A7" sqref="A7:G7"/>
    </sheetView>
  </sheetViews>
  <sheetFormatPr baseColWidth="10" defaultColWidth="0" defaultRowHeight="15" zeroHeight="1" x14ac:dyDescent="0.25"/>
  <cols>
    <col min="1" max="1" width="15" customWidth="1"/>
    <col min="2" max="8" width="11.42578125" customWidth="1"/>
    <col min="9" max="16384" width="11.42578125" hidden="1"/>
  </cols>
  <sheetData>
    <row r="1" spans="1:7" ht="15.75" thickBot="1" x14ac:dyDescent="0.3">
      <c r="A1" s="378" t="s">
        <v>1979</v>
      </c>
    </row>
    <row r="2" spans="1:7" ht="15.75" thickBot="1" x14ac:dyDescent="0.3">
      <c r="A2" s="545" t="s">
        <v>437</v>
      </c>
      <c r="B2" s="546"/>
      <c r="C2" s="546"/>
      <c r="D2" s="546"/>
      <c r="E2" s="546"/>
      <c r="F2" s="546"/>
      <c r="G2" s="547"/>
    </row>
    <row r="3" spans="1:7" x14ac:dyDescent="0.25">
      <c r="A3" s="418"/>
      <c r="B3" s="381">
        <v>2019</v>
      </c>
      <c r="C3" s="381">
        <v>2020</v>
      </c>
      <c r="D3" s="381">
        <v>2021</v>
      </c>
      <c r="E3" s="381">
        <v>2022</v>
      </c>
      <c r="F3" s="381">
        <v>2023</v>
      </c>
      <c r="G3" s="382" t="s">
        <v>2</v>
      </c>
    </row>
    <row r="4" spans="1:7" x14ac:dyDescent="0.25">
      <c r="A4" s="422" t="s">
        <v>434</v>
      </c>
      <c r="B4" s="455">
        <v>20.910985640036898</v>
      </c>
      <c r="C4" s="410">
        <v>23.358730307892476</v>
      </c>
      <c r="D4" s="455">
        <v>23.853238602363124</v>
      </c>
      <c r="E4" s="411">
        <v>21.78781971374784</v>
      </c>
      <c r="F4" s="397">
        <v>18.388614096433248</v>
      </c>
      <c r="G4" s="412">
        <v>18.7</v>
      </c>
    </row>
    <row r="5" spans="1:7" ht="15.75" thickBot="1" x14ac:dyDescent="0.3">
      <c r="A5" s="423" t="s">
        <v>435</v>
      </c>
      <c r="B5" s="414">
        <v>22.920993999999997</v>
      </c>
      <c r="C5" s="414">
        <v>25.488510999999999</v>
      </c>
      <c r="D5" s="414">
        <v>26.550028000000001</v>
      </c>
      <c r="E5" s="414">
        <v>23.902871000000001</v>
      </c>
      <c r="F5" s="414">
        <v>19.761576999999999</v>
      </c>
      <c r="G5" s="417">
        <v>23.582884359963099</v>
      </c>
    </row>
    <row r="6" spans="1:7" x14ac:dyDescent="0.25"/>
    <row r="7" spans="1:7" ht="30" customHeight="1" x14ac:dyDescent="0.25">
      <c r="A7" s="532" t="s">
        <v>2069</v>
      </c>
      <c r="B7" s="532"/>
      <c r="C7" s="532"/>
      <c r="D7" s="532"/>
      <c r="E7" s="532"/>
      <c r="F7" s="532"/>
      <c r="G7" s="532"/>
    </row>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ht="30" customHeight="1" x14ac:dyDescent="0.25">
      <c r="A24" s="548" t="s">
        <v>1967</v>
      </c>
      <c r="B24" s="548"/>
      <c r="C24" s="548"/>
      <c r="D24" s="548"/>
      <c r="E24" s="548"/>
      <c r="F24" s="548"/>
      <c r="G24" s="548"/>
    </row>
  </sheetData>
  <mergeCells count="3">
    <mergeCell ref="A2:G2"/>
    <mergeCell ref="A7:G7"/>
    <mergeCell ref="A24:G24"/>
  </mergeCells>
  <hyperlinks>
    <hyperlink ref="A1" location="Índice!A3" display="Índice" xr:uid="{53049684-3FB7-4A85-A5C2-01E25114C600}"/>
  </hyperlinks>
  <pageMargins left="0.7" right="0.7" top="0.75" bottom="0.75" header="0.3" footer="0.3"/>
  <pageSetup paperSize="9" orientation="portrait" verticalDpi="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AE77D-5C6A-41F0-865B-4076FF630557}">
  <sheetPr>
    <tabColor rgb="FF01898A"/>
  </sheetPr>
  <dimension ref="A1:H24"/>
  <sheetViews>
    <sheetView showGridLines="0" zoomScale="110" zoomScaleNormal="110" workbookViewId="0"/>
  </sheetViews>
  <sheetFormatPr baseColWidth="10" defaultColWidth="0" defaultRowHeight="15" zeroHeight="1" x14ac:dyDescent="0.25"/>
  <cols>
    <col min="1" max="1" width="15.140625" bestFit="1" customWidth="1"/>
    <col min="2" max="7" width="11.42578125" customWidth="1"/>
    <col min="9" max="16384" width="11.42578125" hidden="1"/>
  </cols>
  <sheetData>
    <row r="1" spans="1:8" ht="15.75" thickBot="1" x14ac:dyDescent="0.3">
      <c r="A1" s="378" t="s">
        <v>1979</v>
      </c>
    </row>
    <row r="2" spans="1:8" ht="32.25" customHeight="1" thickBot="1" x14ac:dyDescent="0.3">
      <c r="A2" s="545" t="s">
        <v>1972</v>
      </c>
      <c r="B2" s="546"/>
      <c r="C2" s="546"/>
      <c r="D2" s="546"/>
      <c r="E2" s="546"/>
      <c r="F2" s="547"/>
    </row>
    <row r="3" spans="1:8" x14ac:dyDescent="0.25">
      <c r="A3" s="424" t="s">
        <v>435</v>
      </c>
      <c r="B3" s="381">
        <v>2019</v>
      </c>
      <c r="C3" s="381">
        <v>2020</v>
      </c>
      <c r="D3" s="381">
        <v>2021</v>
      </c>
      <c r="E3" s="381">
        <v>2022</v>
      </c>
      <c r="F3" s="382">
        <v>2023</v>
      </c>
    </row>
    <row r="4" spans="1:8" x14ac:dyDescent="0.25">
      <c r="A4" s="383" t="s">
        <v>52</v>
      </c>
      <c r="B4" s="455">
        <v>2.73</v>
      </c>
      <c r="C4" s="410">
        <v>4.7300000000000004</v>
      </c>
      <c r="D4" s="455">
        <v>3.96</v>
      </c>
      <c r="E4" s="411">
        <v>3.58</v>
      </c>
      <c r="F4" s="398">
        <v>3.06</v>
      </c>
    </row>
    <row r="5" spans="1:8" ht="15.75" thickBot="1" x14ac:dyDescent="0.3">
      <c r="A5" s="384" t="s">
        <v>53</v>
      </c>
      <c r="B5" s="414">
        <v>3.49</v>
      </c>
      <c r="C5" s="414">
        <v>5.84</v>
      </c>
      <c r="D5" s="414">
        <v>4.93</v>
      </c>
      <c r="E5" s="414">
        <v>4.71</v>
      </c>
      <c r="F5" s="415">
        <v>4.1399999999999997</v>
      </c>
    </row>
    <row r="6" spans="1:8" x14ac:dyDescent="0.25"/>
    <row r="7" spans="1:8" ht="30" customHeight="1" x14ac:dyDescent="0.25">
      <c r="A7" s="531" t="s">
        <v>2070</v>
      </c>
      <c r="B7" s="531"/>
      <c r="C7" s="531"/>
      <c r="D7" s="531"/>
      <c r="E7" s="531"/>
      <c r="F7" s="531"/>
    </row>
    <row r="8" spans="1:8" x14ac:dyDescent="0.25"/>
    <row r="9" spans="1:8" x14ac:dyDescent="0.25"/>
    <row r="10" spans="1:8" x14ac:dyDescent="0.25"/>
    <row r="11" spans="1:8" x14ac:dyDescent="0.25"/>
    <row r="12" spans="1:8" x14ac:dyDescent="0.25"/>
    <row r="13" spans="1:8" x14ac:dyDescent="0.25"/>
    <row r="14" spans="1:8" x14ac:dyDescent="0.25"/>
    <row r="15" spans="1:8" x14ac:dyDescent="0.25"/>
    <row r="16" spans="1:8" x14ac:dyDescent="0.25">
      <c r="H16" t="s">
        <v>193</v>
      </c>
    </row>
    <row r="17" spans="1:6" x14ac:dyDescent="0.25"/>
    <row r="18" spans="1:6" x14ac:dyDescent="0.25"/>
    <row r="19" spans="1:6" x14ac:dyDescent="0.25"/>
    <row r="20" spans="1:6" x14ac:dyDescent="0.25"/>
    <row r="21" spans="1:6" x14ac:dyDescent="0.25"/>
    <row r="22" spans="1:6" x14ac:dyDescent="0.25"/>
    <row r="23" spans="1:6" ht="41.25" customHeight="1" x14ac:dyDescent="0.25">
      <c r="A23" s="548" t="s">
        <v>1967</v>
      </c>
      <c r="B23" s="548"/>
      <c r="C23" s="548"/>
      <c r="D23" s="548"/>
      <c r="E23" s="548"/>
      <c r="F23" s="548"/>
    </row>
    <row r="24" spans="1:6" x14ac:dyDescent="0.25"/>
  </sheetData>
  <mergeCells count="3">
    <mergeCell ref="A2:F2"/>
    <mergeCell ref="A7:F7"/>
    <mergeCell ref="A23:F23"/>
  </mergeCells>
  <hyperlinks>
    <hyperlink ref="A1" location="Índice!A3" display="Índice" xr:uid="{6434C1F9-9C27-4B95-85F9-0833A9185F0A}"/>
  </hyperlinks>
  <pageMargins left="0.7" right="0.7" top="0.75" bottom="0.75" header="0.3" footer="0.3"/>
  <pageSetup paperSize="9" orientation="portrait" verticalDpi="0"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F219F-58B4-4E2E-85D4-3AE9FB9543C5}">
  <sheetPr>
    <tabColor rgb="FF01898A"/>
  </sheetPr>
  <dimension ref="A1:I40"/>
  <sheetViews>
    <sheetView showGridLines="0" zoomScale="110" zoomScaleNormal="110" workbookViewId="0">
      <selection activeCell="A7" sqref="A7:F7"/>
    </sheetView>
  </sheetViews>
  <sheetFormatPr baseColWidth="10" defaultColWidth="0" defaultRowHeight="15" zeroHeight="1" x14ac:dyDescent="0.25"/>
  <cols>
    <col min="1" max="1" width="16" customWidth="1"/>
    <col min="2" max="7" width="11.42578125" customWidth="1"/>
    <col min="10" max="16384" width="11.42578125" hidden="1"/>
  </cols>
  <sheetData>
    <row r="1" spans="1:6" ht="15.75" thickBot="1" x14ac:dyDescent="0.3">
      <c r="A1" s="378" t="s">
        <v>1979</v>
      </c>
    </row>
    <row r="2" spans="1:6" ht="36" customHeight="1" thickBot="1" x14ac:dyDescent="0.3">
      <c r="A2" s="545" t="s">
        <v>1973</v>
      </c>
      <c r="B2" s="546"/>
      <c r="C2" s="546"/>
      <c r="D2" s="546"/>
      <c r="E2" s="546"/>
      <c r="F2" s="547"/>
    </row>
    <row r="3" spans="1:6" x14ac:dyDescent="0.25">
      <c r="A3" s="424" t="s">
        <v>435</v>
      </c>
      <c r="B3" s="381">
        <v>2019</v>
      </c>
      <c r="C3" s="381">
        <v>2020</v>
      </c>
      <c r="D3" s="381">
        <v>2021</v>
      </c>
      <c r="E3" s="381">
        <v>2022</v>
      </c>
      <c r="F3" s="382">
        <v>2023</v>
      </c>
    </row>
    <row r="4" spans="1:6" x14ac:dyDescent="0.25">
      <c r="A4" s="383" t="s">
        <v>52</v>
      </c>
      <c r="B4" s="455">
        <v>21.75</v>
      </c>
      <c r="C4" s="410">
        <v>25.06</v>
      </c>
      <c r="D4" s="455">
        <v>26.14</v>
      </c>
      <c r="E4" s="411">
        <v>23.43</v>
      </c>
      <c r="F4" s="398">
        <v>19.630000000000003</v>
      </c>
    </row>
    <row r="5" spans="1:6" ht="15.75" thickBot="1" x14ac:dyDescent="0.3">
      <c r="A5" s="384" t="s">
        <v>53</v>
      </c>
      <c r="B5" s="414">
        <v>28.14</v>
      </c>
      <c r="C5" s="414">
        <v>27.49</v>
      </c>
      <c r="D5" s="414">
        <v>28.549999999999997</v>
      </c>
      <c r="E5" s="414">
        <v>26.15</v>
      </c>
      <c r="F5" s="415">
        <v>20.47</v>
      </c>
    </row>
    <row r="6" spans="1:6" x14ac:dyDescent="0.25"/>
    <row r="7" spans="1:6" ht="30" customHeight="1" x14ac:dyDescent="0.25">
      <c r="A7" s="532" t="s">
        <v>2073</v>
      </c>
      <c r="B7" s="532"/>
      <c r="C7" s="532"/>
      <c r="D7" s="532"/>
      <c r="E7" s="532"/>
      <c r="F7" s="532"/>
    </row>
    <row r="8" spans="1:6" x14ac:dyDescent="0.25"/>
    <row r="9" spans="1:6" x14ac:dyDescent="0.25"/>
    <row r="10" spans="1:6" x14ac:dyDescent="0.25"/>
    <row r="11" spans="1:6" x14ac:dyDescent="0.25"/>
    <row r="12" spans="1:6" x14ac:dyDescent="0.25"/>
    <row r="13" spans="1:6" x14ac:dyDescent="0.25"/>
    <row r="14" spans="1:6" x14ac:dyDescent="0.25"/>
    <row r="15" spans="1:6" x14ac:dyDescent="0.25"/>
    <row r="16" spans="1:6" x14ac:dyDescent="0.25"/>
    <row r="17" spans="1:6" x14ac:dyDescent="0.25"/>
    <row r="18" spans="1:6" x14ac:dyDescent="0.25"/>
    <row r="19" spans="1:6" x14ac:dyDescent="0.25"/>
    <row r="20" spans="1:6" x14ac:dyDescent="0.25"/>
    <row r="21" spans="1:6" x14ac:dyDescent="0.25"/>
    <row r="22" spans="1:6" x14ac:dyDescent="0.25"/>
    <row r="23" spans="1:6" x14ac:dyDescent="0.25"/>
    <row r="24" spans="1:6" ht="45.75" customHeight="1" x14ac:dyDescent="0.25">
      <c r="A24" s="548" t="s">
        <v>1967</v>
      </c>
      <c r="B24" s="548"/>
      <c r="C24" s="548"/>
      <c r="D24" s="548"/>
      <c r="E24" s="548"/>
      <c r="F24" s="548"/>
    </row>
    <row r="39" spans="9:9" hidden="1" x14ac:dyDescent="0.25">
      <c r="I39" s="114"/>
    </row>
    <row r="40" spans="9:9" hidden="1" x14ac:dyDescent="0.25">
      <c r="I40" s="19"/>
    </row>
  </sheetData>
  <mergeCells count="3">
    <mergeCell ref="A2:F2"/>
    <mergeCell ref="A7:F7"/>
    <mergeCell ref="A24:F24"/>
  </mergeCells>
  <hyperlinks>
    <hyperlink ref="A1" location="Índice!A3" display="Índice" xr:uid="{3285C06F-2F9D-417D-8767-9FD5777C3EFA}"/>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7ADC8-73C7-4157-BBC8-CAB5F77E3D0C}">
  <sheetPr>
    <tabColor rgb="FF01898A"/>
  </sheetPr>
  <dimension ref="A1:G24"/>
  <sheetViews>
    <sheetView showGridLines="0" zoomScale="110" zoomScaleNormal="110" workbookViewId="0">
      <selection activeCell="A7" sqref="A7:G7"/>
    </sheetView>
  </sheetViews>
  <sheetFormatPr baseColWidth="10" defaultColWidth="0" defaultRowHeight="15" zeroHeight="1" x14ac:dyDescent="0.25"/>
  <cols>
    <col min="1" max="1" width="16.28515625" customWidth="1"/>
    <col min="2" max="6" width="11.42578125" customWidth="1"/>
    <col min="7" max="7" width="12.7109375" bestFit="1" customWidth="1"/>
    <col min="8" max="8" width="11.42578125" customWidth="1"/>
    <col min="9" max="16384" width="11.42578125" hidden="1"/>
  </cols>
  <sheetData>
    <row r="1" spans="1:7" ht="15.75" thickBot="1" x14ac:dyDescent="0.3">
      <c r="A1" s="378" t="s">
        <v>1979</v>
      </c>
    </row>
    <row r="2" spans="1:7" ht="35.25" customHeight="1" thickBot="1" x14ac:dyDescent="0.3">
      <c r="A2" s="545" t="s">
        <v>2032</v>
      </c>
      <c r="B2" s="546"/>
      <c r="C2" s="546"/>
      <c r="D2" s="546"/>
      <c r="E2" s="546"/>
      <c r="F2" s="546"/>
      <c r="G2" s="546"/>
    </row>
    <row r="3" spans="1:7" x14ac:dyDescent="0.25">
      <c r="A3" s="424" t="s">
        <v>2034</v>
      </c>
      <c r="B3" s="381">
        <v>2015</v>
      </c>
      <c r="C3" s="381">
        <v>2019</v>
      </c>
      <c r="D3" s="381">
        <v>2020</v>
      </c>
      <c r="E3" s="381">
        <v>2021</v>
      </c>
      <c r="F3" s="381">
        <v>2022</v>
      </c>
      <c r="G3" s="382">
        <v>2023</v>
      </c>
    </row>
    <row r="4" spans="1:7" x14ac:dyDescent="0.25">
      <c r="A4" s="383" t="s">
        <v>52</v>
      </c>
      <c r="B4" s="455">
        <v>34.125839218164721</v>
      </c>
      <c r="C4" s="410">
        <v>49.609938999999997</v>
      </c>
      <c r="D4" s="455">
        <v>20.928889305631763</v>
      </c>
      <c r="E4" s="411">
        <v>43.547591194217887</v>
      </c>
      <c r="F4" s="456">
        <v>49.014137134812856</v>
      </c>
      <c r="G4" s="398">
        <v>50.085641288660064</v>
      </c>
    </row>
    <row r="5" spans="1:7" ht="15.75" thickBot="1" x14ac:dyDescent="0.3">
      <c r="A5" s="384" t="s">
        <v>53</v>
      </c>
      <c r="B5" s="414">
        <v>26.27625727611262</v>
      </c>
      <c r="C5" s="414">
        <v>37.755701000000002</v>
      </c>
      <c r="D5" s="414">
        <v>18.717722563464747</v>
      </c>
      <c r="E5" s="414">
        <v>31.696473145699997</v>
      </c>
      <c r="F5" s="454">
        <v>41.672914174801157</v>
      </c>
      <c r="G5" s="415">
        <v>44.644978868767872</v>
      </c>
    </row>
    <row r="6" spans="1:7" x14ac:dyDescent="0.25"/>
    <row r="7" spans="1:7" ht="39.75" customHeight="1" x14ac:dyDescent="0.25">
      <c r="A7" s="532" t="s">
        <v>2077</v>
      </c>
      <c r="B7" s="532"/>
      <c r="C7" s="532"/>
      <c r="D7" s="532"/>
      <c r="E7" s="532"/>
      <c r="F7" s="532"/>
      <c r="G7" s="532"/>
    </row>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ht="39.75" customHeight="1" x14ac:dyDescent="0.25">
      <c r="A24" s="548" t="s">
        <v>1967</v>
      </c>
      <c r="B24" s="548"/>
      <c r="C24" s="548"/>
      <c r="D24" s="548"/>
      <c r="E24" s="548"/>
      <c r="F24" s="548"/>
      <c r="G24" s="548"/>
    </row>
  </sheetData>
  <mergeCells count="3">
    <mergeCell ref="A24:G24"/>
    <mergeCell ref="A7:G7"/>
    <mergeCell ref="A2:G2"/>
  </mergeCells>
  <hyperlinks>
    <hyperlink ref="A1" location="Índice!A3" display="Índice" xr:uid="{74CB44BE-4A7C-4E47-A4BA-79D7601DC8C6}"/>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AEC04-1D76-44EE-87CB-3314F0FD4E85}">
  <sheetPr>
    <tabColor rgb="FF01898A"/>
  </sheetPr>
  <dimension ref="A1:G24"/>
  <sheetViews>
    <sheetView showGridLines="0" zoomScale="110" zoomScaleNormal="110" workbookViewId="0">
      <selection activeCell="A7" sqref="A7:G7"/>
    </sheetView>
  </sheetViews>
  <sheetFormatPr baseColWidth="10" defaultColWidth="0" defaultRowHeight="15" zeroHeight="1" x14ac:dyDescent="0.25"/>
  <cols>
    <col min="1" max="1" width="16.28515625" bestFit="1" customWidth="1"/>
    <col min="2" max="8" width="11.42578125" customWidth="1"/>
    <col min="9" max="16384" width="11.42578125" hidden="1"/>
  </cols>
  <sheetData>
    <row r="1" spans="1:7" ht="15.75" thickBot="1" x14ac:dyDescent="0.3">
      <c r="A1" s="378" t="s">
        <v>1979</v>
      </c>
    </row>
    <row r="2" spans="1:7" ht="15.75" thickBot="1" x14ac:dyDescent="0.3">
      <c r="A2" s="545" t="s">
        <v>2033</v>
      </c>
      <c r="B2" s="546"/>
      <c r="C2" s="546"/>
      <c r="D2" s="546"/>
      <c r="E2" s="546"/>
      <c r="F2" s="546"/>
      <c r="G2" s="546"/>
    </row>
    <row r="3" spans="1:7" x14ac:dyDescent="0.25">
      <c r="A3" s="424" t="s">
        <v>2034</v>
      </c>
      <c r="B3" s="381">
        <v>2015</v>
      </c>
      <c r="C3" s="381">
        <v>2019</v>
      </c>
      <c r="D3" s="381">
        <v>2020</v>
      </c>
      <c r="E3" s="381">
        <v>2021</v>
      </c>
      <c r="F3" s="381">
        <v>2022</v>
      </c>
      <c r="G3" s="382">
        <v>2023</v>
      </c>
    </row>
    <row r="4" spans="1:7" x14ac:dyDescent="0.25">
      <c r="A4" s="383" t="s">
        <v>52</v>
      </c>
      <c r="B4" s="455">
        <v>94.816928814658326</v>
      </c>
      <c r="C4" s="410">
        <v>93.392945942309524</v>
      </c>
      <c r="D4" s="455">
        <v>86.830961742709007</v>
      </c>
      <c r="E4" s="411">
        <v>91.413467564440936</v>
      </c>
      <c r="F4" s="456">
        <v>92.917606267493468</v>
      </c>
      <c r="G4" s="398">
        <v>93.319396198308283</v>
      </c>
    </row>
    <row r="5" spans="1:7" ht="15.75" thickBot="1" x14ac:dyDescent="0.3">
      <c r="A5" s="384" t="s">
        <v>53</v>
      </c>
      <c r="B5" s="414">
        <v>95.357266022920257</v>
      </c>
      <c r="C5" s="414">
        <v>94.804705101032084</v>
      </c>
      <c r="D5" s="414">
        <v>83.886512013829289</v>
      </c>
      <c r="E5" s="414">
        <v>93.589990420907981</v>
      </c>
      <c r="F5" s="454">
        <v>94.639541276811059</v>
      </c>
      <c r="G5" s="415">
        <v>94.705402235715226</v>
      </c>
    </row>
    <row r="6" spans="1:7" x14ac:dyDescent="0.25"/>
    <row r="7" spans="1:7" ht="29.25" customHeight="1" x14ac:dyDescent="0.25">
      <c r="A7" s="532" t="s">
        <v>2081</v>
      </c>
      <c r="B7" s="532"/>
      <c r="C7" s="532"/>
      <c r="D7" s="532"/>
      <c r="E7" s="532"/>
      <c r="F7" s="532"/>
      <c r="G7" s="532"/>
    </row>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ht="27.75" customHeight="1" x14ac:dyDescent="0.25">
      <c r="A24" s="548" t="s">
        <v>1967</v>
      </c>
      <c r="B24" s="548"/>
      <c r="C24" s="548"/>
      <c r="D24" s="548"/>
      <c r="E24" s="548"/>
      <c r="F24" s="548"/>
      <c r="G24" s="548"/>
    </row>
  </sheetData>
  <mergeCells count="3">
    <mergeCell ref="A2:G2"/>
    <mergeCell ref="A24:G24"/>
    <mergeCell ref="A7:G7"/>
  </mergeCells>
  <hyperlinks>
    <hyperlink ref="A1" location="Índice!A3" display="Índice" xr:uid="{990359D8-BA7B-4890-A279-8C16E0498EEF}"/>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26408-8BA7-4762-9DDC-4DA25432A30D}">
  <sheetPr>
    <tabColor rgb="FF01898A"/>
  </sheetPr>
  <dimension ref="A1:G24"/>
  <sheetViews>
    <sheetView showGridLines="0" zoomScale="110" zoomScaleNormal="110" workbookViewId="0">
      <selection activeCell="A7" sqref="A7:G7"/>
    </sheetView>
  </sheetViews>
  <sheetFormatPr baseColWidth="10" defaultColWidth="0" defaultRowHeight="15" zeroHeight="1" x14ac:dyDescent="0.25"/>
  <cols>
    <col min="1" max="1" width="16.28515625" customWidth="1"/>
    <col min="2" max="8" width="11.42578125" customWidth="1"/>
    <col min="9" max="16384" width="11.42578125" hidden="1"/>
  </cols>
  <sheetData>
    <row r="1" spans="1:7" ht="15.75" thickBot="1" x14ac:dyDescent="0.3">
      <c r="A1" s="378" t="s">
        <v>1979</v>
      </c>
    </row>
    <row r="2" spans="1:7" ht="15.75" thickBot="1" x14ac:dyDescent="0.3">
      <c r="A2" s="545" t="s">
        <v>2035</v>
      </c>
      <c r="B2" s="546"/>
      <c r="C2" s="546"/>
      <c r="D2" s="546"/>
      <c r="E2" s="546"/>
      <c r="F2" s="546"/>
      <c r="G2" s="546"/>
    </row>
    <row r="3" spans="1:7" x14ac:dyDescent="0.25">
      <c r="A3" s="424" t="s">
        <v>2034</v>
      </c>
      <c r="B3" s="381">
        <v>2015</v>
      </c>
      <c r="C3" s="381">
        <v>2019</v>
      </c>
      <c r="D3" s="381">
        <v>2020</v>
      </c>
      <c r="E3" s="381">
        <v>2021</v>
      </c>
      <c r="F3" s="381">
        <v>2022</v>
      </c>
      <c r="G3" s="382">
        <v>2023</v>
      </c>
    </row>
    <row r="4" spans="1:7" x14ac:dyDescent="0.25">
      <c r="A4" s="383" t="s">
        <v>52</v>
      </c>
      <c r="B4" s="455">
        <v>61.624216892661153</v>
      </c>
      <c r="C4" s="410">
        <v>82.849272548281903</v>
      </c>
      <c r="D4" s="455">
        <v>78.31180892125542</v>
      </c>
      <c r="E4" s="411">
        <v>82.171904768305197</v>
      </c>
      <c r="F4" s="456">
        <v>81.621045944209683</v>
      </c>
      <c r="G4" s="398">
        <v>83.388026102993393</v>
      </c>
    </row>
    <row r="5" spans="1:7" ht="15.75" thickBot="1" x14ac:dyDescent="0.3">
      <c r="A5" s="384" t="s">
        <v>53</v>
      </c>
      <c r="B5" s="414">
        <v>52.914178192913269</v>
      </c>
      <c r="C5" s="414">
        <v>79.635242740910357</v>
      </c>
      <c r="D5" s="414">
        <v>73.673600684850484</v>
      </c>
      <c r="E5" s="414">
        <v>82.82943665514027</v>
      </c>
      <c r="F5" s="454">
        <v>80.660794840857307</v>
      </c>
      <c r="G5" s="415">
        <v>82.343321950821704</v>
      </c>
    </row>
    <row r="6" spans="1:7" x14ac:dyDescent="0.25"/>
    <row r="7" spans="1:7" ht="28.5" customHeight="1" x14ac:dyDescent="0.25">
      <c r="A7" s="532" t="s">
        <v>2080</v>
      </c>
      <c r="B7" s="532"/>
      <c r="C7" s="532"/>
      <c r="D7" s="532"/>
      <c r="E7" s="532"/>
      <c r="F7" s="532"/>
      <c r="G7" s="532"/>
    </row>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ht="36.75" customHeight="1" x14ac:dyDescent="0.25">
      <c r="A24" s="548" t="s">
        <v>2036</v>
      </c>
      <c r="B24" s="548"/>
      <c r="C24" s="548"/>
      <c r="D24" s="548"/>
      <c r="E24" s="548"/>
      <c r="F24" s="548"/>
      <c r="G24" s="548"/>
    </row>
  </sheetData>
  <mergeCells count="3">
    <mergeCell ref="A2:G2"/>
    <mergeCell ref="A7:G7"/>
    <mergeCell ref="A24:G24"/>
  </mergeCells>
  <hyperlinks>
    <hyperlink ref="A1" location="Índice!A3" display="Índice" xr:uid="{FCE18B7F-A086-4AF2-B918-93C215FD88CC}"/>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19642-20B3-480F-8926-E9B7A0661635}">
  <sheetPr>
    <tabColor rgb="FF01898A"/>
  </sheetPr>
  <dimension ref="A1:K76"/>
  <sheetViews>
    <sheetView showGridLines="0" zoomScale="110" zoomScaleNormal="110" workbookViewId="0">
      <selection activeCell="F2" sqref="F2:K2"/>
    </sheetView>
  </sheetViews>
  <sheetFormatPr baseColWidth="10" defaultColWidth="0" defaultRowHeight="15" zeroHeight="1" x14ac:dyDescent="0.25"/>
  <cols>
    <col min="1" max="1" width="14.85546875" customWidth="1"/>
    <col min="2" max="2" width="11.5703125" customWidth="1"/>
    <col min="3" max="4" width="15.7109375" customWidth="1"/>
    <col min="5" max="6" width="11.42578125" customWidth="1"/>
    <col min="7" max="7" width="26.7109375" customWidth="1"/>
    <col min="8" max="12" width="11.42578125" customWidth="1"/>
    <col min="13" max="16384" width="11.42578125" hidden="1"/>
  </cols>
  <sheetData>
    <row r="1" spans="1:11" ht="15.75" thickBot="1" x14ac:dyDescent="0.3">
      <c r="A1" s="378" t="s">
        <v>1979</v>
      </c>
    </row>
    <row r="2" spans="1:11" ht="20.25" customHeight="1" x14ac:dyDescent="0.25">
      <c r="A2" s="564" t="s">
        <v>176</v>
      </c>
      <c r="B2" s="562" t="s">
        <v>33</v>
      </c>
      <c r="C2" s="560" t="s">
        <v>2034</v>
      </c>
      <c r="D2" s="561"/>
      <c r="F2" s="532" t="s">
        <v>2084</v>
      </c>
      <c r="G2" s="532"/>
      <c r="H2" s="532"/>
      <c r="I2" s="532"/>
      <c r="J2" s="532"/>
      <c r="K2" s="532"/>
    </row>
    <row r="3" spans="1:11" ht="15.75" thickBot="1" x14ac:dyDescent="0.3">
      <c r="A3" s="565"/>
      <c r="B3" s="563"/>
      <c r="C3" s="465" t="s">
        <v>52</v>
      </c>
      <c r="D3" s="466" t="s">
        <v>53</v>
      </c>
    </row>
    <row r="4" spans="1:11" x14ac:dyDescent="0.25">
      <c r="A4" s="557" t="s">
        <v>806</v>
      </c>
      <c r="B4" s="467">
        <v>2015</v>
      </c>
      <c r="C4" s="463">
        <v>5.2020293606397141</v>
      </c>
      <c r="D4" s="464">
        <v>13.655207060351426</v>
      </c>
    </row>
    <row r="5" spans="1:11" x14ac:dyDescent="0.25">
      <c r="A5" s="558"/>
      <c r="B5" s="468">
        <v>2019</v>
      </c>
      <c r="C5" s="457">
        <v>4.9306640000000002</v>
      </c>
      <c r="D5" s="459">
        <v>12.640408000000001</v>
      </c>
    </row>
    <row r="6" spans="1:11" x14ac:dyDescent="0.25">
      <c r="A6" s="558"/>
      <c r="B6" s="468">
        <v>2020</v>
      </c>
      <c r="C6" s="458">
        <v>5.1409333121021596</v>
      </c>
      <c r="D6" s="460">
        <v>11.762584784957014</v>
      </c>
    </row>
    <row r="7" spans="1:11" x14ac:dyDescent="0.25">
      <c r="A7" s="558"/>
      <c r="B7" s="468">
        <v>2021</v>
      </c>
      <c r="C7" s="458">
        <v>5.19</v>
      </c>
      <c r="D7" s="460">
        <v>11.59</v>
      </c>
    </row>
    <row r="8" spans="1:11" x14ac:dyDescent="0.25">
      <c r="A8" s="558"/>
      <c r="B8" s="468">
        <v>2022</v>
      </c>
      <c r="C8" s="458">
        <v>5.2404985424567991</v>
      </c>
      <c r="D8" s="460">
        <v>11.60983886940765</v>
      </c>
    </row>
    <row r="9" spans="1:11" x14ac:dyDescent="0.25">
      <c r="A9" s="559"/>
      <c r="B9" s="468">
        <v>2023</v>
      </c>
      <c r="C9" s="458">
        <v>4.6697431209539975</v>
      </c>
      <c r="D9" s="460">
        <v>10.960392145166557</v>
      </c>
    </row>
    <row r="10" spans="1:11" x14ac:dyDescent="0.25">
      <c r="A10" s="555" t="s">
        <v>805</v>
      </c>
      <c r="B10" s="468">
        <v>2015</v>
      </c>
      <c r="C10" s="457">
        <v>11.001494869997888</v>
      </c>
      <c r="D10" s="459">
        <v>8.1740998951932848</v>
      </c>
    </row>
    <row r="11" spans="1:11" x14ac:dyDescent="0.25">
      <c r="A11" s="555"/>
      <c r="B11" s="468">
        <v>2019</v>
      </c>
      <c r="C11" s="457">
        <v>11.260626755697336</v>
      </c>
      <c r="D11" s="459">
        <v>9.0166934988454805</v>
      </c>
    </row>
    <row r="12" spans="1:11" x14ac:dyDescent="0.25">
      <c r="A12" s="555"/>
      <c r="B12" s="468">
        <v>2020</v>
      </c>
      <c r="C12" s="458">
        <v>11.192325800624372</v>
      </c>
      <c r="D12" s="460">
        <v>9.3589915033805013</v>
      </c>
    </row>
    <row r="13" spans="1:11" x14ac:dyDescent="0.25">
      <c r="A13" s="555"/>
      <c r="B13" s="468">
        <v>2021</v>
      </c>
      <c r="C13" s="458">
        <v>11.24</v>
      </c>
      <c r="D13" s="460">
        <v>9.75</v>
      </c>
    </row>
    <row r="14" spans="1:11" x14ac:dyDescent="0.25">
      <c r="A14" s="555"/>
      <c r="B14" s="468">
        <v>2022</v>
      </c>
      <c r="C14" s="458">
        <v>11.26</v>
      </c>
      <c r="D14" s="460">
        <v>9.8800000000000008</v>
      </c>
    </row>
    <row r="15" spans="1:11" ht="15.75" thickBot="1" x14ac:dyDescent="0.3">
      <c r="A15" s="556"/>
      <c r="B15" s="469">
        <v>2023</v>
      </c>
      <c r="C15" s="461">
        <v>11.38359</v>
      </c>
      <c r="D15" s="462">
        <v>9.8500630000000005</v>
      </c>
    </row>
    <row r="16" spans="1:11" x14ac:dyDescent="0.25">
      <c r="A16" s="203"/>
      <c r="B16" s="19"/>
      <c r="C16" s="207"/>
      <c r="D16" s="206"/>
      <c r="E16" s="206"/>
    </row>
    <row r="17" spans="1:11" x14ac:dyDescent="0.25">
      <c r="A17" s="203"/>
      <c r="B17" s="19"/>
      <c r="C17" s="207"/>
      <c r="D17" s="206"/>
      <c r="E17" s="206"/>
    </row>
    <row r="18" spans="1:11" x14ac:dyDescent="0.25">
      <c r="A18" s="203"/>
      <c r="B18" s="19"/>
      <c r="C18" s="207"/>
      <c r="D18" s="206"/>
      <c r="E18" s="206"/>
      <c r="F18" s="206"/>
      <c r="G18" s="206"/>
      <c r="H18" s="204"/>
    </row>
    <row r="19" spans="1:11" x14ac:dyDescent="0.25">
      <c r="A19" s="203"/>
      <c r="B19" s="19"/>
      <c r="C19" s="207"/>
      <c r="D19" s="206"/>
      <c r="E19" s="206"/>
      <c r="F19" s="206"/>
      <c r="G19" s="206"/>
      <c r="H19" s="204"/>
    </row>
    <row r="20" spans="1:11" ht="33.75" customHeight="1" x14ac:dyDescent="0.25">
      <c r="A20" s="203"/>
      <c r="B20" s="207"/>
      <c r="C20" s="207"/>
      <c r="D20" s="206"/>
      <c r="E20" s="206"/>
      <c r="F20" s="553" t="s">
        <v>1967</v>
      </c>
      <c r="G20" s="553"/>
      <c r="H20" s="553"/>
      <c r="I20" s="553"/>
      <c r="J20" s="553"/>
      <c r="K20" s="553"/>
    </row>
    <row r="21" spans="1:11" hidden="1" x14ac:dyDescent="0.25">
      <c r="A21" s="203"/>
      <c r="B21" s="207"/>
      <c r="C21" s="207"/>
      <c r="D21" s="206"/>
      <c r="E21" s="206"/>
      <c r="F21" s="206"/>
      <c r="G21" s="206"/>
      <c r="H21" s="204"/>
    </row>
    <row r="66" spans="1:7" ht="15" hidden="1" customHeight="1" x14ac:dyDescent="0.25"/>
    <row r="68" spans="1:7" hidden="1" x14ac:dyDescent="0.25">
      <c r="G68" s="453"/>
    </row>
    <row r="72" spans="1:7" hidden="1" x14ac:dyDescent="0.25">
      <c r="A72" s="19"/>
      <c r="B72" s="207"/>
      <c r="C72" s="206"/>
    </row>
    <row r="73" spans="1:7" hidden="1" x14ac:dyDescent="0.25">
      <c r="A73" s="19"/>
      <c r="B73" s="207"/>
      <c r="C73" s="206"/>
      <c r="D73" s="206"/>
      <c r="E73" s="206"/>
      <c r="F73" s="204"/>
    </row>
    <row r="74" spans="1:7" hidden="1" x14ac:dyDescent="0.25">
      <c r="A74" s="19"/>
      <c r="B74" s="207"/>
      <c r="C74" s="206"/>
      <c r="D74" s="206"/>
      <c r="E74" s="206"/>
      <c r="F74" s="204"/>
    </row>
    <row r="75" spans="1:7" hidden="1" x14ac:dyDescent="0.25">
      <c r="A75" s="207"/>
      <c r="B75" s="207"/>
      <c r="C75" s="206"/>
      <c r="D75" s="206"/>
      <c r="E75" s="206"/>
      <c r="F75" s="204"/>
    </row>
    <row r="76" spans="1:7" hidden="1" x14ac:dyDescent="0.25">
      <c r="A76" s="207"/>
      <c r="B76" s="207"/>
      <c r="C76" s="206"/>
      <c r="D76" s="206"/>
      <c r="E76" s="206"/>
      <c r="F76" s="204"/>
    </row>
  </sheetData>
  <mergeCells count="7">
    <mergeCell ref="F2:K2"/>
    <mergeCell ref="F20:K20"/>
    <mergeCell ref="A10:A15"/>
    <mergeCell ref="A4:A9"/>
    <mergeCell ref="C2:D2"/>
    <mergeCell ref="B2:B3"/>
    <mergeCell ref="A2:A3"/>
  </mergeCells>
  <hyperlinks>
    <hyperlink ref="A1" location="Índice!A3" display="Índice" xr:uid="{9D783F81-C6C9-4C23-8806-0ECFA3D411A8}"/>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C2F2B-4E8A-4448-B7F8-E05FE8D4413D}">
  <sheetPr>
    <tabColor rgb="FF01898A"/>
  </sheetPr>
  <dimension ref="A1:F26"/>
  <sheetViews>
    <sheetView showGridLines="0" zoomScale="110" zoomScaleNormal="110" workbookViewId="0">
      <selection activeCell="G1" sqref="G1:XFD1048576"/>
    </sheetView>
  </sheetViews>
  <sheetFormatPr baseColWidth="10" defaultColWidth="0" defaultRowHeight="15" zeroHeight="1" x14ac:dyDescent="0.25"/>
  <cols>
    <col min="1" max="1" width="18.140625" customWidth="1"/>
    <col min="2" max="2" width="11.5703125" bestFit="1" customWidth="1"/>
    <col min="3" max="4" width="12.85546875" bestFit="1" customWidth="1"/>
    <col min="5" max="5" width="11.5703125" bestFit="1" customWidth="1"/>
    <col min="6" max="6" width="21.28515625" customWidth="1"/>
    <col min="7" max="16384" width="11.42578125" hidden="1"/>
  </cols>
  <sheetData>
    <row r="1" spans="1:6" ht="15.75" thickBot="1" x14ac:dyDescent="0.3">
      <c r="A1" s="378" t="s">
        <v>1979</v>
      </c>
    </row>
    <row r="2" spans="1:6" ht="30.75" thickBot="1" x14ac:dyDescent="0.3">
      <c r="A2" s="472" t="s">
        <v>686</v>
      </c>
      <c r="B2" s="473" t="s">
        <v>429</v>
      </c>
      <c r="C2" s="473" t="s">
        <v>430</v>
      </c>
      <c r="D2" s="473" t="s">
        <v>431</v>
      </c>
      <c r="E2" s="473" t="s">
        <v>432</v>
      </c>
      <c r="F2" s="474" t="s">
        <v>451</v>
      </c>
    </row>
    <row r="3" spans="1:6" x14ac:dyDescent="0.25">
      <c r="A3" s="476" t="s">
        <v>688</v>
      </c>
      <c r="B3" s="478">
        <v>2734.6483944899987</v>
      </c>
      <c r="C3" s="478">
        <v>26992.53694426002</v>
      </c>
      <c r="D3" s="478">
        <v>25370.710911799986</v>
      </c>
      <c r="E3" s="478">
        <v>460.06093332</v>
      </c>
      <c r="F3" s="479">
        <v>55557.957183869999</v>
      </c>
    </row>
    <row r="4" spans="1:6" x14ac:dyDescent="0.25">
      <c r="A4" s="477" t="s">
        <v>192</v>
      </c>
      <c r="B4" s="480">
        <v>409.04179748000001</v>
      </c>
      <c r="C4" s="480">
        <v>1387.4947915899997</v>
      </c>
      <c r="D4" s="480">
        <v>2631.4506287799995</v>
      </c>
      <c r="E4" s="480">
        <v>66.625642130000003</v>
      </c>
      <c r="F4" s="481">
        <v>4494.6128599799995</v>
      </c>
    </row>
    <row r="5" spans="1:6" x14ac:dyDescent="0.25">
      <c r="A5" s="477" t="s">
        <v>689</v>
      </c>
      <c r="B5" s="480">
        <v>677.34575917999996</v>
      </c>
      <c r="C5" s="480">
        <v>18722.183142810009</v>
      </c>
      <c r="D5" s="480">
        <v>26029.276793839999</v>
      </c>
      <c r="E5" s="480">
        <v>7581.6620393900002</v>
      </c>
      <c r="F5" s="481">
        <v>53010.467735220009</v>
      </c>
    </row>
    <row r="6" spans="1:6" x14ac:dyDescent="0.25">
      <c r="A6" s="477" t="s">
        <v>690</v>
      </c>
      <c r="B6" s="480">
        <v>267.40201863999999</v>
      </c>
      <c r="C6" s="480">
        <v>91.981999999999999</v>
      </c>
      <c r="D6" s="480">
        <v>1546.82635639</v>
      </c>
      <c r="E6" s="480">
        <v>0</v>
      </c>
      <c r="F6" s="481">
        <v>1906.2103750300003</v>
      </c>
    </row>
    <row r="7" spans="1:6" ht="15.75" thickBot="1" x14ac:dyDescent="0.3">
      <c r="A7" s="475" t="s">
        <v>464</v>
      </c>
      <c r="B7" s="482">
        <v>4088.4379697899985</v>
      </c>
      <c r="C7" s="482">
        <v>47194.196878660034</v>
      </c>
      <c r="D7" s="482">
        <v>55578.264690809985</v>
      </c>
      <c r="E7" s="482">
        <v>8108.3486148399998</v>
      </c>
      <c r="F7" s="483">
        <v>114969.2481541</v>
      </c>
    </row>
    <row r="8" spans="1:6" x14ac:dyDescent="0.25">
      <c r="A8" s="470"/>
      <c r="B8" s="471"/>
      <c r="C8" s="471"/>
      <c r="D8" s="471"/>
      <c r="E8" s="471"/>
      <c r="F8" s="471"/>
    </row>
    <row r="9" spans="1:6" s="488" customFormat="1" ht="20.100000000000001" customHeight="1" x14ac:dyDescent="0.2">
      <c r="A9" s="566" t="s">
        <v>2085</v>
      </c>
      <c r="B9" s="566"/>
      <c r="C9" s="566"/>
      <c r="D9" s="566"/>
      <c r="E9" s="566"/>
      <c r="F9" s="566"/>
    </row>
    <row r="10" spans="1:6" x14ac:dyDescent="0.25"/>
    <row r="11" spans="1:6" x14ac:dyDescent="0.25"/>
    <row r="12" spans="1:6" x14ac:dyDescent="0.25"/>
    <row r="13" spans="1:6" x14ac:dyDescent="0.25"/>
    <row r="14" spans="1:6" x14ac:dyDescent="0.25"/>
    <row r="15" spans="1:6" x14ac:dyDescent="0.25"/>
    <row r="16" spans="1:6" x14ac:dyDescent="0.25"/>
    <row r="17" spans="1:6" x14ac:dyDescent="0.25"/>
    <row r="18" spans="1:6" x14ac:dyDescent="0.25"/>
    <row r="19" spans="1:6" x14ac:dyDescent="0.25"/>
    <row r="20" spans="1:6" x14ac:dyDescent="0.25"/>
    <row r="21" spans="1:6" x14ac:dyDescent="0.25"/>
    <row r="22" spans="1:6" x14ac:dyDescent="0.25"/>
    <row r="23" spans="1:6" x14ac:dyDescent="0.25"/>
    <row r="24" spans="1:6" ht="30.75" customHeight="1" x14ac:dyDescent="0.25"/>
    <row r="25" spans="1:6" x14ac:dyDescent="0.25"/>
    <row r="26" spans="1:6" ht="26.25" customHeight="1" x14ac:dyDescent="0.25">
      <c r="A26" s="548" t="s">
        <v>2037</v>
      </c>
      <c r="B26" s="548"/>
      <c r="C26" s="548"/>
      <c r="D26" s="548"/>
      <c r="E26" s="548"/>
      <c r="F26" s="548"/>
    </row>
  </sheetData>
  <mergeCells count="2">
    <mergeCell ref="A9:F9"/>
    <mergeCell ref="A26:F26"/>
  </mergeCells>
  <hyperlinks>
    <hyperlink ref="A1" location="Índice!A3" display="Índice" xr:uid="{FFC59E8A-DC6C-49DF-BD6F-79D8C900BF8A}"/>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6B65B-5693-424B-9D10-8561B8D08ABD}">
  <sheetPr>
    <tabColor rgb="FF01898A"/>
  </sheetPr>
  <dimension ref="A1:H28"/>
  <sheetViews>
    <sheetView showGridLines="0" zoomScale="110" zoomScaleNormal="110" workbookViewId="0">
      <selection activeCell="A29" sqref="A29:XFD1048576"/>
    </sheetView>
  </sheetViews>
  <sheetFormatPr baseColWidth="10" defaultColWidth="0" defaultRowHeight="15" zeroHeight="1" x14ac:dyDescent="0.25"/>
  <cols>
    <col min="1" max="9" width="11.42578125" customWidth="1"/>
    <col min="10" max="16384" width="11.42578125" hidden="1"/>
  </cols>
  <sheetData>
    <row r="1" spans="1:8" ht="15.75" thickBot="1" x14ac:dyDescent="0.3">
      <c r="A1" s="378" t="s">
        <v>1979</v>
      </c>
    </row>
    <row r="2" spans="1:8" ht="15.75" customHeight="1" thickBot="1" x14ac:dyDescent="0.3">
      <c r="A2" s="545" t="s">
        <v>89</v>
      </c>
      <c r="B2" s="546"/>
      <c r="C2" s="546"/>
      <c r="D2" s="546"/>
      <c r="E2" s="546"/>
      <c r="F2" s="546"/>
      <c r="G2" s="546"/>
      <c r="H2" s="546"/>
    </row>
    <row r="3" spans="1:8" x14ac:dyDescent="0.25">
      <c r="A3" s="418"/>
      <c r="B3" s="381">
        <v>2015</v>
      </c>
      <c r="C3" s="381">
        <v>2019</v>
      </c>
      <c r="D3" s="381">
        <v>2020</v>
      </c>
      <c r="E3" s="381">
        <v>2021</v>
      </c>
      <c r="F3" s="381">
        <v>2022</v>
      </c>
      <c r="G3" s="381">
        <v>2023</v>
      </c>
      <c r="H3" s="382" t="s">
        <v>2</v>
      </c>
    </row>
    <row r="4" spans="1:8" x14ac:dyDescent="0.25">
      <c r="A4" s="422" t="s">
        <v>192</v>
      </c>
      <c r="B4" s="406">
        <v>84.736924321353598</v>
      </c>
      <c r="C4" s="405">
        <v>93.613559717910647</v>
      </c>
      <c r="D4" s="406">
        <v>94.29309593895151</v>
      </c>
      <c r="E4" s="407">
        <v>94.5</v>
      </c>
      <c r="F4" s="408">
        <v>94.7</v>
      </c>
      <c r="G4" s="407">
        <v>94.83</v>
      </c>
      <c r="H4" s="409">
        <v>96</v>
      </c>
    </row>
    <row r="5" spans="1:8" x14ac:dyDescent="0.25">
      <c r="A5" s="422" t="s">
        <v>39</v>
      </c>
      <c r="B5" s="410">
        <v>83.749306727512078</v>
      </c>
      <c r="C5" s="410">
        <v>92.8</v>
      </c>
      <c r="D5" s="410">
        <v>93.7</v>
      </c>
      <c r="E5" s="410">
        <v>93.8</v>
      </c>
      <c r="F5" s="410">
        <v>93.9</v>
      </c>
      <c r="G5" s="411">
        <v>94.06</v>
      </c>
      <c r="H5" s="409"/>
    </row>
    <row r="6" spans="1:8" ht="15.75" thickBot="1" x14ac:dyDescent="0.3">
      <c r="A6" s="423" t="s">
        <v>40</v>
      </c>
      <c r="B6" s="414">
        <v>85.711827821396867</v>
      </c>
      <c r="C6" s="414">
        <v>94.4</v>
      </c>
      <c r="D6" s="414">
        <v>94.8</v>
      </c>
      <c r="E6" s="399">
        <v>95.1</v>
      </c>
      <c r="F6" s="399">
        <v>95.5</v>
      </c>
      <c r="G6" s="399">
        <v>95.55</v>
      </c>
      <c r="H6" s="484"/>
    </row>
    <row r="7" spans="1:8" x14ac:dyDescent="0.25"/>
    <row r="8" spans="1:8" ht="20.100000000000001" customHeight="1" x14ac:dyDescent="0.25">
      <c r="A8" s="567" t="s">
        <v>2088</v>
      </c>
      <c r="B8" s="567"/>
      <c r="C8" s="567"/>
      <c r="D8" s="567"/>
      <c r="E8" s="567"/>
      <c r="F8" s="567"/>
      <c r="G8" s="567"/>
      <c r="H8" s="567"/>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x14ac:dyDescent="0.25"/>
    <row r="27" spans="1:8" x14ac:dyDescent="0.25">
      <c r="A27" s="548" t="s">
        <v>1967</v>
      </c>
      <c r="B27" s="548"/>
      <c r="C27" s="548"/>
      <c r="D27" s="548"/>
      <c r="E27" s="548"/>
      <c r="F27" s="548"/>
      <c r="G27" s="548"/>
      <c r="H27" s="548"/>
    </row>
    <row r="28" spans="1:8" ht="27" customHeight="1" x14ac:dyDescent="0.25">
      <c r="A28" s="548" t="s">
        <v>1971</v>
      </c>
      <c r="B28" s="548"/>
      <c r="C28" s="548"/>
      <c r="D28" s="548"/>
      <c r="E28" s="548"/>
      <c r="F28" s="548"/>
      <c r="G28" s="548"/>
      <c r="H28" s="548"/>
    </row>
  </sheetData>
  <mergeCells count="4">
    <mergeCell ref="A2:H2"/>
    <mergeCell ref="A8:H8"/>
    <mergeCell ref="A27:H27"/>
    <mergeCell ref="A28:H28"/>
  </mergeCells>
  <hyperlinks>
    <hyperlink ref="A1" location="Índice!A3" display="Índice" xr:uid="{38E6E963-E3B4-4E94-A605-528660EA9433}"/>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0AD00-C073-4E28-BEC5-77D3AFCAE9CA}">
  <sheetPr>
    <tabColor rgb="FF01898A"/>
  </sheetPr>
  <dimension ref="A1:H29"/>
  <sheetViews>
    <sheetView showGridLines="0" zoomScale="110" zoomScaleNormal="110" workbookViewId="0">
      <selection activeCell="A8" sqref="A8:H8"/>
    </sheetView>
  </sheetViews>
  <sheetFormatPr baseColWidth="10" defaultColWidth="0" defaultRowHeight="15" zeroHeight="1" x14ac:dyDescent="0.25"/>
  <cols>
    <col min="1" max="8" width="11.42578125" customWidth="1"/>
    <col min="9" max="16384" width="11.42578125" hidden="1"/>
  </cols>
  <sheetData>
    <row r="1" spans="1:8" ht="15.75" thickBot="1" x14ac:dyDescent="0.3">
      <c r="A1" s="378" t="s">
        <v>1979</v>
      </c>
    </row>
    <row r="2" spans="1:8" ht="15.75" thickBot="1" x14ac:dyDescent="0.3">
      <c r="A2" s="545" t="s">
        <v>90</v>
      </c>
      <c r="B2" s="546"/>
      <c r="C2" s="546"/>
      <c r="D2" s="546"/>
      <c r="E2" s="546"/>
      <c r="F2" s="546"/>
      <c r="G2" s="546"/>
      <c r="H2" s="546"/>
    </row>
    <row r="3" spans="1:8" x14ac:dyDescent="0.25">
      <c r="A3" s="551" t="s">
        <v>192</v>
      </c>
      <c r="B3" s="381">
        <v>2015</v>
      </c>
      <c r="C3" s="381">
        <v>2019</v>
      </c>
      <c r="D3" s="381">
        <v>2020</v>
      </c>
      <c r="E3" s="381">
        <v>2021</v>
      </c>
      <c r="F3" s="381">
        <v>2022</v>
      </c>
      <c r="G3" s="381">
        <v>2023</v>
      </c>
      <c r="H3" s="382" t="s">
        <v>2</v>
      </c>
    </row>
    <row r="4" spans="1:8" x14ac:dyDescent="0.25">
      <c r="A4" s="552"/>
      <c r="B4" s="406">
        <v>84.30132652714191</v>
      </c>
      <c r="C4" s="405">
        <v>92.24</v>
      </c>
      <c r="D4" s="406">
        <v>93.1</v>
      </c>
      <c r="E4" s="407">
        <v>92.71</v>
      </c>
      <c r="F4" s="408">
        <v>92.92</v>
      </c>
      <c r="G4" s="407">
        <v>92.14</v>
      </c>
      <c r="H4" s="568">
        <v>100</v>
      </c>
    </row>
    <row r="5" spans="1:8" x14ac:dyDescent="0.25">
      <c r="A5" s="386" t="s">
        <v>39</v>
      </c>
      <c r="B5" s="410">
        <v>83.89825677496043</v>
      </c>
      <c r="C5" s="410">
        <v>91.8</v>
      </c>
      <c r="D5" s="410">
        <v>92.7</v>
      </c>
      <c r="E5" s="410">
        <v>92.6</v>
      </c>
      <c r="F5" s="410">
        <v>92.6</v>
      </c>
      <c r="G5" s="411">
        <v>91.68</v>
      </c>
      <c r="H5" s="569"/>
    </row>
    <row r="6" spans="1:8" ht="15.75" thickBot="1" x14ac:dyDescent="0.3">
      <c r="A6" s="387" t="s">
        <v>40</v>
      </c>
      <c r="B6" s="414">
        <v>84.69920736140331</v>
      </c>
      <c r="C6" s="414">
        <v>92.7</v>
      </c>
      <c r="D6" s="414">
        <v>93.5</v>
      </c>
      <c r="E6" s="399">
        <v>92.9</v>
      </c>
      <c r="F6" s="399">
        <v>93.2</v>
      </c>
      <c r="G6" s="399">
        <v>92.57</v>
      </c>
      <c r="H6" s="570"/>
    </row>
    <row r="7" spans="1:8" x14ac:dyDescent="0.25">
      <c r="A7" s="203"/>
      <c r="B7" s="204"/>
      <c r="C7" s="204"/>
      <c r="D7" s="205"/>
      <c r="E7" s="205"/>
      <c r="F7" s="205"/>
      <c r="G7" s="206"/>
    </row>
    <row r="8" spans="1:8" ht="30" customHeight="1" x14ac:dyDescent="0.25">
      <c r="A8" s="567" t="s">
        <v>2089</v>
      </c>
      <c r="B8" s="567"/>
      <c r="C8" s="567"/>
      <c r="D8" s="567"/>
      <c r="E8" s="567"/>
      <c r="F8" s="567"/>
      <c r="G8" s="567"/>
      <c r="H8" s="567"/>
    </row>
    <row r="9" spans="1:8" x14ac:dyDescent="0.25">
      <c r="A9" s="203"/>
      <c r="B9" s="204"/>
      <c r="C9" s="204"/>
      <c r="D9" s="205"/>
      <c r="E9" s="205"/>
      <c r="F9" s="205"/>
      <c r="G9" s="206"/>
    </row>
    <row r="10" spans="1:8" x14ac:dyDescent="0.25">
      <c r="A10" s="203"/>
      <c r="B10" s="204"/>
      <c r="C10" s="204"/>
      <c r="D10" s="205"/>
      <c r="E10" s="205"/>
      <c r="F10" s="205"/>
      <c r="G10" s="206"/>
    </row>
    <row r="11" spans="1:8" x14ac:dyDescent="0.25">
      <c r="A11" s="203"/>
      <c r="B11" s="204"/>
      <c r="C11" s="204"/>
      <c r="D11" s="205"/>
      <c r="E11" s="205"/>
      <c r="F11" s="205"/>
      <c r="G11" s="206"/>
    </row>
    <row r="12" spans="1:8" x14ac:dyDescent="0.25">
      <c r="A12" s="203"/>
      <c r="B12" s="204"/>
      <c r="C12" s="204"/>
      <c r="D12" s="205"/>
      <c r="E12" s="205"/>
      <c r="F12" s="205"/>
      <c r="G12" s="206"/>
    </row>
    <row r="13" spans="1:8" x14ac:dyDescent="0.25">
      <c r="A13" s="203"/>
      <c r="B13" s="204"/>
      <c r="C13" s="204"/>
      <c r="D13" s="205"/>
      <c r="E13" s="205"/>
      <c r="F13" s="205"/>
      <c r="G13" s="206"/>
    </row>
    <row r="14" spans="1:8" x14ac:dyDescent="0.25">
      <c r="A14" s="203"/>
      <c r="B14" s="204"/>
      <c r="C14" s="204"/>
      <c r="D14" s="205"/>
      <c r="E14" s="205"/>
      <c r="F14" s="205"/>
      <c r="G14" s="206"/>
    </row>
    <row r="15" spans="1:8" x14ac:dyDescent="0.25">
      <c r="A15" s="203"/>
      <c r="B15" s="204"/>
      <c r="C15" s="204"/>
      <c r="D15" s="205"/>
      <c r="E15" s="205"/>
      <c r="F15" s="205"/>
      <c r="G15" s="206"/>
    </row>
    <row r="16" spans="1:8" x14ac:dyDescent="0.25">
      <c r="A16" s="203"/>
      <c r="B16" s="204"/>
      <c r="C16" s="204"/>
      <c r="D16" s="205"/>
      <c r="E16" s="205"/>
      <c r="F16" s="205"/>
      <c r="G16" s="206"/>
    </row>
    <row r="17" spans="1:8" x14ac:dyDescent="0.25">
      <c r="A17" s="203"/>
      <c r="B17" s="204"/>
      <c r="C17" s="204"/>
      <c r="D17" s="205"/>
      <c r="E17" s="205"/>
      <c r="F17" s="205"/>
      <c r="G17" s="206"/>
    </row>
    <row r="18" spans="1:8" x14ac:dyDescent="0.25">
      <c r="A18" s="203"/>
      <c r="B18" s="204"/>
      <c r="C18" s="204"/>
      <c r="D18" s="205"/>
      <c r="E18" s="205"/>
      <c r="F18" s="205"/>
      <c r="G18" s="206"/>
    </row>
    <row r="19" spans="1:8" x14ac:dyDescent="0.25">
      <c r="A19" s="203"/>
      <c r="B19" s="204"/>
      <c r="C19" s="204"/>
      <c r="D19" s="205"/>
      <c r="E19" s="205"/>
      <c r="F19" s="205"/>
      <c r="G19" s="206"/>
    </row>
    <row r="20" spans="1:8" x14ac:dyDescent="0.25">
      <c r="A20" s="203"/>
      <c r="B20" s="204"/>
      <c r="C20" s="204"/>
      <c r="D20" s="205"/>
      <c r="E20" s="205"/>
      <c r="F20" s="205"/>
      <c r="G20" s="206"/>
    </row>
    <row r="21" spans="1:8" x14ac:dyDescent="0.25">
      <c r="A21" s="203"/>
      <c r="B21" s="204"/>
      <c r="C21" s="204"/>
      <c r="D21" s="205"/>
      <c r="E21" s="205"/>
      <c r="F21" s="205"/>
      <c r="G21" s="206"/>
    </row>
    <row r="22" spans="1:8" x14ac:dyDescent="0.25">
      <c r="A22" s="203"/>
      <c r="B22" s="204"/>
      <c r="C22" s="204"/>
      <c r="D22" s="205"/>
      <c r="E22" s="205"/>
      <c r="F22" s="205"/>
      <c r="G22" s="206"/>
    </row>
    <row r="23" spans="1:8" x14ac:dyDescent="0.25">
      <c r="A23" s="203"/>
      <c r="B23" s="204"/>
      <c r="C23" s="204"/>
      <c r="D23" s="205"/>
      <c r="E23" s="205"/>
      <c r="F23" s="205"/>
      <c r="G23" s="206"/>
    </row>
    <row r="24" spans="1:8" x14ac:dyDescent="0.25">
      <c r="A24" s="203"/>
      <c r="B24" s="204"/>
      <c r="C24" s="204"/>
      <c r="D24" s="205"/>
      <c r="E24" s="205"/>
      <c r="F24" s="205"/>
      <c r="G24" s="206"/>
    </row>
    <row r="25" spans="1:8" x14ac:dyDescent="0.25">
      <c r="A25" s="203"/>
      <c r="B25" s="204"/>
      <c r="C25" s="204"/>
      <c r="D25" s="205"/>
      <c r="E25" s="205"/>
      <c r="F25" s="205"/>
      <c r="G25" s="206"/>
    </row>
    <row r="26" spans="1:8" x14ac:dyDescent="0.25">
      <c r="A26" s="203"/>
      <c r="B26" s="204"/>
      <c r="C26" s="204"/>
      <c r="D26" s="205"/>
      <c r="E26" s="205"/>
      <c r="F26" s="205"/>
      <c r="G26" s="206"/>
    </row>
    <row r="27" spans="1:8" ht="32.25" customHeight="1" x14ac:dyDescent="0.25">
      <c r="A27" s="548" t="s">
        <v>1967</v>
      </c>
      <c r="B27" s="548"/>
      <c r="C27" s="548"/>
      <c r="D27" s="548"/>
      <c r="E27" s="548"/>
      <c r="F27" s="548"/>
      <c r="G27" s="548"/>
      <c r="H27" s="548"/>
    </row>
    <row r="28" spans="1:8" hidden="1" x14ac:dyDescent="0.25">
      <c r="A28" s="203"/>
      <c r="B28" s="204"/>
      <c r="C28" s="204"/>
      <c r="D28" s="205"/>
      <c r="E28" s="205"/>
      <c r="F28" s="205"/>
      <c r="G28" s="206"/>
    </row>
    <row r="29" spans="1:8" hidden="1" x14ac:dyDescent="0.25">
      <c r="A29" s="203"/>
      <c r="B29" s="204"/>
      <c r="C29" s="204"/>
      <c r="D29" s="205"/>
      <c r="E29" s="205"/>
      <c r="F29" s="205"/>
      <c r="G29" s="206"/>
    </row>
  </sheetData>
  <mergeCells count="5">
    <mergeCell ref="A2:H2"/>
    <mergeCell ref="H4:H6"/>
    <mergeCell ref="A27:H27"/>
    <mergeCell ref="A8:H8"/>
    <mergeCell ref="A3:A4"/>
  </mergeCells>
  <hyperlinks>
    <hyperlink ref="A1" location="Índice!A3" display="Índice" xr:uid="{FF0EB22B-2BA0-4191-B1A6-147961E1681A}"/>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3347F-99CB-4A1F-874B-7DF1A3D197D1}">
  <sheetPr>
    <tabColor rgb="FF01898A"/>
  </sheetPr>
  <dimension ref="A1:N26"/>
  <sheetViews>
    <sheetView showGridLines="0" zoomScale="110" zoomScaleNormal="110" workbookViewId="0">
      <selection activeCell="A10" sqref="A10:G10"/>
    </sheetView>
  </sheetViews>
  <sheetFormatPr baseColWidth="10" defaultColWidth="0" defaultRowHeight="15" zeroHeight="1" x14ac:dyDescent="0.25"/>
  <cols>
    <col min="1" max="1" width="14.7109375" customWidth="1"/>
    <col min="2" max="13" width="11.42578125" customWidth="1"/>
    <col min="14" max="14" width="11.140625" hidden="1"/>
    <col min="15" max="16384" width="11.42578125" hidden="1"/>
  </cols>
  <sheetData>
    <row r="1" spans="1:13" ht="15.75" thickBot="1" x14ac:dyDescent="0.3">
      <c r="A1" s="378" t="s">
        <v>1979</v>
      </c>
    </row>
    <row r="2" spans="1:13" ht="15.75" thickBot="1" x14ac:dyDescent="0.3">
      <c r="A2" s="541" t="s">
        <v>804</v>
      </c>
      <c r="B2" s="539" t="s">
        <v>429</v>
      </c>
      <c r="C2" s="539"/>
      <c r="D2" s="540"/>
      <c r="E2" s="538" t="s">
        <v>430</v>
      </c>
      <c r="F2" s="539"/>
      <c r="G2" s="540"/>
      <c r="H2" s="538" t="s">
        <v>1974</v>
      </c>
      <c r="I2" s="539"/>
      <c r="J2" s="540"/>
      <c r="K2" s="538" t="s">
        <v>432</v>
      </c>
      <c r="L2" s="539"/>
      <c r="M2" s="540"/>
    </row>
    <row r="3" spans="1:13" ht="15.75" thickBot="1" x14ac:dyDescent="0.3">
      <c r="A3" s="542"/>
      <c r="B3" s="450">
        <v>2021</v>
      </c>
      <c r="C3" s="450">
        <v>2022</v>
      </c>
      <c r="D3" s="451">
        <v>2023</v>
      </c>
      <c r="E3" s="449">
        <v>2021</v>
      </c>
      <c r="F3" s="450">
        <v>2022</v>
      </c>
      <c r="G3" s="451">
        <v>2023</v>
      </c>
      <c r="H3" s="449">
        <v>2021</v>
      </c>
      <c r="I3" s="450">
        <v>2022</v>
      </c>
      <c r="J3" s="451">
        <v>2023</v>
      </c>
      <c r="K3" s="449">
        <v>2021</v>
      </c>
      <c r="L3" s="450">
        <v>2022</v>
      </c>
      <c r="M3" s="451">
        <v>2023</v>
      </c>
    </row>
    <row r="4" spans="1:13" x14ac:dyDescent="0.25">
      <c r="A4" s="452" t="s">
        <v>191</v>
      </c>
      <c r="B4" s="444">
        <v>0.18181818181818199</v>
      </c>
      <c r="C4" s="443">
        <v>0.18181818181818199</v>
      </c>
      <c r="D4" s="445">
        <v>0.222</v>
      </c>
      <c r="E4" s="444">
        <v>0.148148148148148</v>
      </c>
      <c r="F4" s="443">
        <v>0.18518518518518501</v>
      </c>
      <c r="G4" s="445">
        <v>0.3</v>
      </c>
      <c r="H4" s="444">
        <v>9.375E-2</v>
      </c>
      <c r="I4" s="443">
        <v>6.25E-2</v>
      </c>
      <c r="J4" s="445">
        <v>0.10256410256410256</v>
      </c>
      <c r="K4" s="444">
        <v>0</v>
      </c>
      <c r="L4" s="443">
        <v>0</v>
      </c>
      <c r="M4" s="445">
        <v>0.25</v>
      </c>
    </row>
    <row r="5" spans="1:13" x14ac:dyDescent="0.25">
      <c r="A5" s="439" t="s">
        <v>1975</v>
      </c>
      <c r="B5" s="444">
        <v>0.18181818181818199</v>
      </c>
      <c r="C5" s="443">
        <v>9.0909090909090898E-2</v>
      </c>
      <c r="D5" s="445">
        <v>0.111</v>
      </c>
      <c r="E5" s="444">
        <v>0.11111111111111099</v>
      </c>
      <c r="F5" s="443">
        <v>0.148148148148148</v>
      </c>
      <c r="G5" s="445">
        <v>0.06</v>
      </c>
      <c r="H5" s="444">
        <v>3.125E-2</v>
      </c>
      <c r="I5" s="443">
        <v>6.25E-2</v>
      </c>
      <c r="J5" s="445">
        <v>5.128205128205128E-2</v>
      </c>
      <c r="K5" s="444">
        <v>0</v>
      </c>
      <c r="L5" s="443">
        <v>0</v>
      </c>
      <c r="M5" s="445">
        <v>0</v>
      </c>
    </row>
    <row r="6" spans="1:13" x14ac:dyDescent="0.25">
      <c r="A6" s="440" t="s">
        <v>1976</v>
      </c>
      <c r="B6" s="444">
        <v>0.18181818181818199</v>
      </c>
      <c r="C6" s="443">
        <v>0.27272727272727298</v>
      </c>
      <c r="D6" s="445">
        <v>0.111</v>
      </c>
      <c r="E6" s="444">
        <v>0.46296296296296302</v>
      </c>
      <c r="F6" s="443">
        <v>0.33333333333333298</v>
      </c>
      <c r="G6" s="445">
        <v>0.48</v>
      </c>
      <c r="H6" s="444">
        <v>0.40625</v>
      </c>
      <c r="I6" s="443">
        <v>0.375</v>
      </c>
      <c r="J6" s="445">
        <v>0.46153846153846156</v>
      </c>
      <c r="K6" s="444">
        <v>0</v>
      </c>
      <c r="L6" s="443">
        <v>0.25</v>
      </c>
      <c r="M6" s="445">
        <v>0.25</v>
      </c>
    </row>
    <row r="7" spans="1:13" x14ac:dyDescent="0.25">
      <c r="A7" s="441" t="s">
        <v>427</v>
      </c>
      <c r="B7" s="444">
        <v>0</v>
      </c>
      <c r="C7" s="443">
        <v>0</v>
      </c>
      <c r="D7" s="445">
        <v>0</v>
      </c>
      <c r="E7" s="444">
        <v>1.85185185185185E-2</v>
      </c>
      <c r="F7" s="443">
        <v>0.148148148148148</v>
      </c>
      <c r="G7" s="445">
        <v>0.02</v>
      </c>
      <c r="H7" s="444">
        <v>0.25</v>
      </c>
      <c r="I7" s="443">
        <v>0.28125</v>
      </c>
      <c r="J7" s="445">
        <v>0.12820512820512819</v>
      </c>
      <c r="K7" s="444">
        <v>0.75</v>
      </c>
      <c r="L7" s="443">
        <v>0.5</v>
      </c>
      <c r="M7" s="445">
        <v>0.25</v>
      </c>
    </row>
    <row r="8" spans="1:13" ht="15.75" thickBot="1" x14ac:dyDescent="0.3">
      <c r="A8" s="442" t="s">
        <v>830</v>
      </c>
      <c r="B8" s="446">
        <v>0.45454545454545497</v>
      </c>
      <c r="C8" s="447">
        <v>0.45454545454545497</v>
      </c>
      <c r="D8" s="448">
        <v>0.33300000000000002</v>
      </c>
      <c r="E8" s="446">
        <v>0.25925925925925902</v>
      </c>
      <c r="F8" s="447">
        <v>0.18518518518518501</v>
      </c>
      <c r="G8" s="448">
        <v>0.14000000000000001</v>
      </c>
      <c r="H8" s="446">
        <v>0.21875</v>
      </c>
      <c r="I8" s="447">
        <v>0.21875</v>
      </c>
      <c r="J8" s="448">
        <v>0.25641025641025639</v>
      </c>
      <c r="K8" s="446">
        <v>0.25</v>
      </c>
      <c r="L8" s="447">
        <v>0.25</v>
      </c>
      <c r="M8" s="448">
        <v>0.25</v>
      </c>
    </row>
    <row r="9" spans="1:13" x14ac:dyDescent="0.25"/>
    <row r="10" spans="1:13" ht="35.25" customHeight="1" x14ac:dyDescent="0.25">
      <c r="A10" s="532" t="s">
        <v>2090</v>
      </c>
      <c r="B10" s="532"/>
      <c r="C10" s="532"/>
      <c r="D10" s="532"/>
      <c r="E10" s="532"/>
      <c r="F10" s="532"/>
      <c r="G10" s="532"/>
    </row>
    <row r="11" spans="1:13" x14ac:dyDescent="0.25"/>
    <row r="12" spans="1:13" x14ac:dyDescent="0.25"/>
    <row r="13" spans="1:13" x14ac:dyDescent="0.25"/>
    <row r="14" spans="1:13" x14ac:dyDescent="0.25"/>
    <row r="15" spans="1:13" x14ac:dyDescent="0.25"/>
    <row r="16" spans="1:13"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c r="A26" s="528" t="s">
        <v>1954</v>
      </c>
      <c r="B26" s="528"/>
      <c r="C26" s="528"/>
      <c r="D26" s="528"/>
      <c r="E26" s="528"/>
      <c r="F26" s="528"/>
      <c r="G26" s="528"/>
    </row>
  </sheetData>
  <mergeCells count="7">
    <mergeCell ref="K2:M2"/>
    <mergeCell ref="A2:A3"/>
    <mergeCell ref="A10:G10"/>
    <mergeCell ref="A26:G26"/>
    <mergeCell ref="B2:D2"/>
    <mergeCell ref="E2:G2"/>
    <mergeCell ref="H2:J2"/>
  </mergeCells>
  <hyperlinks>
    <hyperlink ref="A1" location="Índice!A3" display="Índice" xr:uid="{31DA2A7E-FEAC-4703-92E3-94634F561071}"/>
  </hyperlink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C46CE-F7C8-481F-A525-6A43CA8834D8}">
  <sheetPr>
    <tabColor rgb="FF01898A"/>
  </sheetPr>
  <dimension ref="A1:G26"/>
  <sheetViews>
    <sheetView showGridLines="0" zoomScale="110" zoomScaleNormal="110" workbookViewId="0">
      <selection activeCell="A6" sqref="A6:G6"/>
    </sheetView>
  </sheetViews>
  <sheetFormatPr baseColWidth="10" defaultColWidth="0" defaultRowHeight="15" zeroHeight="1" x14ac:dyDescent="0.25"/>
  <cols>
    <col min="1" max="8" width="11.42578125" customWidth="1"/>
  </cols>
  <sheetData>
    <row r="1" spans="1:7" ht="15.75" thickBot="1" x14ac:dyDescent="0.3">
      <c r="A1" s="378" t="s">
        <v>1979</v>
      </c>
    </row>
    <row r="2" spans="1:7" ht="32.25" customHeight="1" thickBot="1" x14ac:dyDescent="0.3">
      <c r="A2" s="545" t="s">
        <v>215</v>
      </c>
      <c r="B2" s="546"/>
      <c r="C2" s="546"/>
      <c r="D2" s="546"/>
      <c r="E2" s="546"/>
      <c r="F2" s="546"/>
      <c r="G2" s="546"/>
    </row>
    <row r="3" spans="1:7" x14ac:dyDescent="0.25">
      <c r="A3" s="381">
        <v>2015</v>
      </c>
      <c r="B3" s="381">
        <v>2019</v>
      </c>
      <c r="C3" s="381">
        <v>2020</v>
      </c>
      <c r="D3" s="381">
        <v>2021</v>
      </c>
      <c r="E3" s="381">
        <v>2022</v>
      </c>
      <c r="F3" s="381">
        <v>2023</v>
      </c>
      <c r="G3" s="381" t="s">
        <v>2</v>
      </c>
    </row>
    <row r="4" spans="1:7" ht="15.75" thickBot="1" x14ac:dyDescent="0.3">
      <c r="A4" s="427">
        <v>6500</v>
      </c>
      <c r="B4" s="427">
        <v>7990</v>
      </c>
      <c r="C4" s="428">
        <v>7170</v>
      </c>
      <c r="D4" s="427">
        <v>8100</v>
      </c>
      <c r="E4" s="427">
        <v>9070</v>
      </c>
      <c r="F4" s="427">
        <v>9700</v>
      </c>
      <c r="G4" s="427">
        <v>10103.5</v>
      </c>
    </row>
    <row r="5" spans="1:7" x14ac:dyDescent="0.25"/>
    <row r="6" spans="1:7" ht="30" customHeight="1" x14ac:dyDescent="0.25">
      <c r="A6" s="532" t="s">
        <v>2093</v>
      </c>
      <c r="B6" s="532"/>
      <c r="C6" s="532"/>
      <c r="D6" s="532"/>
      <c r="E6" s="532"/>
      <c r="F6" s="532"/>
      <c r="G6" s="532"/>
    </row>
    <row r="7" spans="1:7" x14ac:dyDescent="0.25"/>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c r="A26" s="528" t="s">
        <v>2038</v>
      </c>
      <c r="B26" s="528"/>
      <c r="C26" s="528"/>
      <c r="D26" s="528"/>
      <c r="E26" s="528"/>
      <c r="F26" s="528"/>
      <c r="G26" s="528"/>
    </row>
  </sheetData>
  <mergeCells count="3">
    <mergeCell ref="A2:G2"/>
    <mergeCell ref="A6:G6"/>
    <mergeCell ref="A26:G26"/>
  </mergeCells>
  <hyperlinks>
    <hyperlink ref="A1" location="Índice!A3" display="Índice" xr:uid="{2A4BDE0C-7578-4D84-AB08-7673EA293383}"/>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79553-4A48-4760-BF03-E741FD8A853F}">
  <sheetPr>
    <tabColor rgb="FF01898A"/>
  </sheetPr>
  <dimension ref="A1:G25"/>
  <sheetViews>
    <sheetView showGridLines="0" zoomScale="110" zoomScaleNormal="110" workbookViewId="0">
      <selection activeCell="A6" sqref="A6:G6"/>
    </sheetView>
  </sheetViews>
  <sheetFormatPr baseColWidth="10" defaultColWidth="0" defaultRowHeight="15" zeroHeight="1" x14ac:dyDescent="0.25"/>
  <cols>
    <col min="1" max="7" width="11.42578125" customWidth="1"/>
    <col min="8" max="8" width="4.28515625" customWidth="1"/>
    <col min="9" max="16384" width="11.42578125" hidden="1"/>
  </cols>
  <sheetData>
    <row r="1" spans="1:7" ht="15.75" thickBot="1" x14ac:dyDescent="0.3">
      <c r="A1" s="378" t="s">
        <v>1979</v>
      </c>
    </row>
    <row r="2" spans="1:7" ht="15.75" thickBot="1" x14ac:dyDescent="0.3">
      <c r="A2" s="545" t="s">
        <v>217</v>
      </c>
      <c r="B2" s="546"/>
      <c r="C2" s="546"/>
      <c r="D2" s="546"/>
      <c r="E2" s="546"/>
      <c r="F2" s="546"/>
      <c r="G2" s="547"/>
    </row>
    <row r="3" spans="1:7" x14ac:dyDescent="0.25">
      <c r="A3" s="419">
        <v>2015</v>
      </c>
      <c r="B3" s="381">
        <v>2019</v>
      </c>
      <c r="C3" s="381">
        <v>2020</v>
      </c>
      <c r="D3" s="381">
        <v>2021</v>
      </c>
      <c r="E3" s="381">
        <v>2022</v>
      </c>
      <c r="F3" s="381">
        <v>2023</v>
      </c>
      <c r="G3" s="382" t="s">
        <v>2</v>
      </c>
    </row>
    <row r="4" spans="1:7" ht="15.75" thickBot="1" x14ac:dyDescent="0.3">
      <c r="A4" s="489">
        <v>31.144079916377599</v>
      </c>
      <c r="B4" s="427">
        <v>26.975981609302998</v>
      </c>
      <c r="C4" s="428">
        <v>33.111096603040401</v>
      </c>
      <c r="D4" s="427">
        <v>32.623124151697901</v>
      </c>
      <c r="E4" s="427">
        <v>32.396800553723999</v>
      </c>
      <c r="F4" s="427">
        <v>35.964539827374402</v>
      </c>
      <c r="G4" s="429">
        <v>8.5</v>
      </c>
    </row>
    <row r="5" spans="1:7" x14ac:dyDescent="0.25"/>
    <row r="6" spans="1:7" ht="34.5" customHeight="1" x14ac:dyDescent="0.25">
      <c r="A6" s="554" t="s">
        <v>2039</v>
      </c>
      <c r="B6" s="554"/>
      <c r="C6" s="554"/>
      <c r="D6" s="554"/>
      <c r="E6" s="554"/>
      <c r="F6" s="554"/>
      <c r="G6" s="554"/>
    </row>
    <row r="7" spans="1:7" x14ac:dyDescent="0.25"/>
    <row r="8" spans="1:7" x14ac:dyDescent="0.25"/>
    <row r="9" spans="1:7" x14ac:dyDescent="0.25"/>
    <row r="10" spans="1:7" x14ac:dyDescent="0.25"/>
    <row r="11" spans="1:7" x14ac:dyDescent="0.25"/>
    <row r="12" spans="1:7" x14ac:dyDescent="0.25"/>
    <row r="13" spans="1:7" x14ac:dyDescent="0.25"/>
    <row r="14" spans="1:7" x14ac:dyDescent="0.25"/>
    <row r="15" spans="1:7" x14ac:dyDescent="0.25"/>
    <row r="16" spans="1:7"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ht="41.25" customHeight="1" x14ac:dyDescent="0.25">
      <c r="A25" s="548" t="s">
        <v>2036</v>
      </c>
      <c r="B25" s="548"/>
      <c r="C25" s="548"/>
      <c r="D25" s="548"/>
      <c r="E25" s="548"/>
      <c r="F25" s="548"/>
      <c r="G25" s="548"/>
    </row>
  </sheetData>
  <mergeCells count="3">
    <mergeCell ref="A25:G25"/>
    <mergeCell ref="A2:G2"/>
    <mergeCell ref="A6:G6"/>
  </mergeCells>
  <hyperlinks>
    <hyperlink ref="A1" location="Índice!A3" display="Índice" xr:uid="{A0741A88-FAF7-4499-8A94-2EEE70FC4E1C}"/>
  </hyperlink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4973B-840E-4DAB-B84B-A9E86F903BF6}">
  <sheetPr>
    <tabColor rgb="FF01898A"/>
  </sheetPr>
  <dimension ref="A1:H33"/>
  <sheetViews>
    <sheetView showGridLines="0" zoomScale="110" zoomScaleNormal="110" workbookViewId="0">
      <selection activeCell="A12" sqref="A12:H12"/>
    </sheetView>
  </sheetViews>
  <sheetFormatPr baseColWidth="10" defaultColWidth="0" defaultRowHeight="15" zeroHeight="1" x14ac:dyDescent="0.25"/>
  <cols>
    <col min="1" max="1" width="18.140625" customWidth="1"/>
    <col min="2" max="8" width="11.42578125" customWidth="1"/>
    <col min="9" max="9" width="4.85546875" customWidth="1"/>
    <col min="10" max="16384" width="11.42578125" hidden="1"/>
  </cols>
  <sheetData>
    <row r="1" spans="1:8" ht="15.75" thickBot="1" x14ac:dyDescent="0.3">
      <c r="A1" s="378" t="s">
        <v>1979</v>
      </c>
    </row>
    <row r="2" spans="1:8" ht="15.75" thickBot="1" x14ac:dyDescent="0.3">
      <c r="A2" s="571" t="s">
        <v>92</v>
      </c>
      <c r="B2" s="572"/>
      <c r="C2" s="572"/>
      <c r="D2" s="572"/>
      <c r="E2" s="572"/>
      <c r="F2" s="572"/>
      <c r="G2" s="572"/>
      <c r="H2" s="572"/>
    </row>
    <row r="3" spans="1:8" x14ac:dyDescent="0.25">
      <c r="A3" s="573" t="s">
        <v>192</v>
      </c>
      <c r="B3" s="381">
        <v>2015</v>
      </c>
      <c r="C3" s="381">
        <v>2019</v>
      </c>
      <c r="D3" s="381">
        <v>2020</v>
      </c>
      <c r="E3" s="381">
        <v>2021</v>
      </c>
      <c r="F3" s="381">
        <v>2022</v>
      </c>
      <c r="G3" s="381">
        <v>2023</v>
      </c>
      <c r="H3" s="382" t="s">
        <v>2</v>
      </c>
    </row>
    <row r="4" spans="1:8" x14ac:dyDescent="0.25">
      <c r="A4" s="574"/>
      <c r="B4" s="406">
        <v>15.231742065395601</v>
      </c>
      <c r="C4" s="405">
        <v>10.764638918609755</v>
      </c>
      <c r="D4" s="406">
        <v>14.924422205123042</v>
      </c>
      <c r="E4" s="407">
        <v>14.3</v>
      </c>
      <c r="F4" s="408">
        <v>11.664400000000001</v>
      </c>
      <c r="G4" s="407">
        <v>11.482102944842822</v>
      </c>
      <c r="H4" s="409">
        <v>7</v>
      </c>
    </row>
    <row r="5" spans="1:8" x14ac:dyDescent="0.25">
      <c r="A5" s="386" t="s">
        <v>39</v>
      </c>
      <c r="B5" s="410">
        <v>10.076507722392018</v>
      </c>
      <c r="C5" s="410">
        <v>6.312974922945533</v>
      </c>
      <c r="D5" s="410">
        <v>9.377536008432779</v>
      </c>
      <c r="E5" s="410">
        <v>8</v>
      </c>
      <c r="F5" s="410">
        <v>6.2370999999999999</v>
      </c>
      <c r="G5" s="411">
        <v>6.6331211988262577</v>
      </c>
      <c r="H5" s="409"/>
    </row>
    <row r="6" spans="1:8" x14ac:dyDescent="0.25">
      <c r="A6" s="386" t="s">
        <v>40</v>
      </c>
      <c r="B6" s="410">
        <v>23.537937362240061</v>
      </c>
      <c r="C6" s="410">
        <v>16.572270530588472</v>
      </c>
      <c r="D6" s="410">
        <v>22.095609772863551</v>
      </c>
      <c r="E6" s="397">
        <v>22.2</v>
      </c>
      <c r="F6" s="397">
        <v>18.476299999999998</v>
      </c>
      <c r="G6" s="397">
        <v>17.485774151194128</v>
      </c>
      <c r="H6" s="409"/>
    </row>
    <row r="7" spans="1:8" x14ac:dyDescent="0.25">
      <c r="A7" s="386" t="s">
        <v>41</v>
      </c>
      <c r="B7" s="410">
        <v>18.6229666899143</v>
      </c>
      <c r="C7" s="410">
        <v>13.129549965698899</v>
      </c>
      <c r="D7" s="410">
        <v>18.581466279444999</v>
      </c>
      <c r="E7" s="410">
        <v>16.808894960365901</v>
      </c>
      <c r="F7" s="410">
        <v>12.8550743477828</v>
      </c>
      <c r="G7" s="411">
        <v>12.3997418777773</v>
      </c>
      <c r="H7" s="409"/>
    </row>
    <row r="8" spans="1:8" x14ac:dyDescent="0.25">
      <c r="A8" s="386" t="s">
        <v>42</v>
      </c>
      <c r="B8" s="410">
        <v>10.32849738173628</v>
      </c>
      <c r="C8" s="410">
        <v>6.8022432730430902</v>
      </c>
      <c r="D8" s="410">
        <v>9.7524022913367503</v>
      </c>
      <c r="E8" s="397">
        <v>8.7954180969140001</v>
      </c>
      <c r="F8" s="397">
        <v>8.1584912417805597</v>
      </c>
      <c r="G8" s="397">
        <v>7.9381843154238796</v>
      </c>
      <c r="H8" s="409"/>
    </row>
    <row r="9" spans="1:8" x14ac:dyDescent="0.25">
      <c r="A9" s="386" t="s">
        <v>43</v>
      </c>
      <c r="B9" s="410">
        <v>17.740355926109501</v>
      </c>
      <c r="C9" s="410">
        <v>14.080671376310301</v>
      </c>
      <c r="D9" s="410">
        <v>15.73395293424</v>
      </c>
      <c r="E9" s="410">
        <v>19.1679739923424</v>
      </c>
      <c r="F9" s="410">
        <v>16.641966064001998</v>
      </c>
      <c r="G9" s="411">
        <v>16.806529242200298</v>
      </c>
      <c r="H9" s="409"/>
    </row>
    <row r="10" spans="1:8" ht="15.75" thickBot="1" x14ac:dyDescent="0.3">
      <c r="A10" s="387" t="s">
        <v>44</v>
      </c>
      <c r="B10" s="414">
        <v>14.359465627610049</v>
      </c>
      <c r="C10" s="414">
        <v>9.6794504162530295</v>
      </c>
      <c r="D10" s="414">
        <v>16.536995099042301</v>
      </c>
      <c r="E10" s="399">
        <v>14.444743118105899</v>
      </c>
      <c r="F10" s="399">
        <v>10.37508184473</v>
      </c>
      <c r="G10" s="399">
        <v>10.696573386855601</v>
      </c>
      <c r="H10" s="485"/>
    </row>
    <row r="11" spans="1:8" x14ac:dyDescent="0.25"/>
    <row r="12" spans="1:8" ht="20.100000000000001" customHeight="1" x14ac:dyDescent="0.25">
      <c r="A12" s="532" t="s">
        <v>2040</v>
      </c>
      <c r="B12" s="532"/>
      <c r="C12" s="532"/>
      <c r="D12" s="532"/>
      <c r="E12" s="532"/>
      <c r="F12" s="532"/>
      <c r="G12" s="532"/>
      <c r="H12" s="532"/>
    </row>
    <row r="13" spans="1:8" x14ac:dyDescent="0.25"/>
    <row r="14" spans="1:8" x14ac:dyDescent="0.25"/>
    <row r="15" spans="1:8" x14ac:dyDescent="0.25"/>
    <row r="16" spans="1:8"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spans="1:8" ht="30.75" customHeight="1" x14ac:dyDescent="0.25">
      <c r="A33" s="548" t="s">
        <v>2036</v>
      </c>
      <c r="B33" s="548"/>
      <c r="C33" s="548"/>
      <c r="D33" s="548"/>
      <c r="E33" s="548"/>
      <c r="F33" s="548"/>
      <c r="G33" s="548"/>
      <c r="H33" s="548"/>
    </row>
  </sheetData>
  <mergeCells count="4">
    <mergeCell ref="A33:H33"/>
    <mergeCell ref="A2:H2"/>
    <mergeCell ref="A3:A4"/>
    <mergeCell ref="A12:H12"/>
  </mergeCells>
  <hyperlinks>
    <hyperlink ref="A1" location="Índice!A3" display="Índice" xr:uid="{15AC1974-8C10-4BAE-A57E-9FB07840E838}"/>
  </hyperlink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685AE-7F20-495E-8CE6-61CBBDC4376B}">
  <sheetPr>
    <tabColor rgb="FF01898A"/>
  </sheetPr>
  <dimension ref="A1:H30"/>
  <sheetViews>
    <sheetView showGridLines="0" zoomScale="110" zoomScaleNormal="110" workbookViewId="0">
      <selection activeCell="A8" sqref="A8:H8"/>
    </sheetView>
  </sheetViews>
  <sheetFormatPr baseColWidth="10" defaultColWidth="0" defaultRowHeight="15" zeroHeight="1" x14ac:dyDescent="0.25"/>
  <cols>
    <col min="1" max="8" width="11.42578125" customWidth="1"/>
    <col min="9" max="9" width="6.140625" customWidth="1"/>
    <col min="10" max="16384" width="11.42578125" hidden="1"/>
  </cols>
  <sheetData>
    <row r="1" spans="1:8" ht="15.75" thickBot="1" x14ac:dyDescent="0.3">
      <c r="A1" s="378" t="s">
        <v>1979</v>
      </c>
    </row>
    <row r="2" spans="1:8" ht="15.75" thickBot="1" x14ac:dyDescent="0.3">
      <c r="A2" s="545" t="s">
        <v>95</v>
      </c>
      <c r="B2" s="546"/>
      <c r="C2" s="546"/>
      <c r="D2" s="546"/>
      <c r="E2" s="546"/>
      <c r="F2" s="546"/>
      <c r="G2" s="546"/>
      <c r="H2" s="546"/>
    </row>
    <row r="3" spans="1:8" x14ac:dyDescent="0.25">
      <c r="A3" s="551" t="s">
        <v>192</v>
      </c>
      <c r="B3" s="381">
        <v>2015</v>
      </c>
      <c r="C3" s="381">
        <v>2019</v>
      </c>
      <c r="D3" s="381">
        <v>2020</v>
      </c>
      <c r="E3" s="381">
        <v>2021</v>
      </c>
      <c r="F3" s="381">
        <v>2022</v>
      </c>
      <c r="G3" s="381">
        <v>2023</v>
      </c>
      <c r="H3" s="382" t="s">
        <v>2</v>
      </c>
    </row>
    <row r="4" spans="1:8" x14ac:dyDescent="0.25">
      <c r="A4" s="552"/>
      <c r="B4" s="406">
        <v>42.434992735245665</v>
      </c>
      <c r="C4" s="405">
        <v>51.153599999999997</v>
      </c>
      <c r="D4" s="406">
        <v>50.587499999999999</v>
      </c>
      <c r="E4" s="407">
        <v>48.474400000000003</v>
      </c>
      <c r="F4" s="408">
        <v>48.537631013565417</v>
      </c>
      <c r="G4" s="407">
        <v>49.182220899165877</v>
      </c>
      <c r="H4" s="409">
        <v>55</v>
      </c>
    </row>
    <row r="5" spans="1:8" x14ac:dyDescent="0.25">
      <c r="A5" s="386" t="s">
        <v>39</v>
      </c>
      <c r="B5" s="410">
        <v>39.569264380776204</v>
      </c>
      <c r="C5" s="410">
        <v>44.734900000000003</v>
      </c>
      <c r="D5" s="410">
        <v>44.141500000000001</v>
      </c>
      <c r="E5" s="410">
        <v>41.569499999999998</v>
      </c>
      <c r="F5" s="410">
        <v>42.269410110392919</v>
      </c>
      <c r="G5" s="411">
        <v>42.95368325412057</v>
      </c>
      <c r="H5" s="409"/>
    </row>
    <row r="6" spans="1:8" ht="15.75" thickBot="1" x14ac:dyDescent="0.3">
      <c r="A6" s="387" t="s">
        <v>40</v>
      </c>
      <c r="B6" s="414">
        <v>47.033537248448546</v>
      </c>
      <c r="C6" s="414">
        <v>61.842199999999998</v>
      </c>
      <c r="D6" s="414">
        <v>61.547800000000002</v>
      </c>
      <c r="E6" s="399">
        <v>60.105400000000003</v>
      </c>
      <c r="F6" s="399">
        <v>58.642219310513305</v>
      </c>
      <c r="G6" s="399">
        <v>58.92202988807054</v>
      </c>
      <c r="H6" s="484"/>
    </row>
    <row r="7" spans="1:8" x14ac:dyDescent="0.25"/>
    <row r="8" spans="1:8" ht="20.100000000000001" customHeight="1" x14ac:dyDescent="0.25">
      <c r="A8" s="532" t="s">
        <v>2094</v>
      </c>
      <c r="B8" s="532"/>
      <c r="C8" s="532"/>
      <c r="D8" s="532"/>
      <c r="E8" s="532"/>
      <c r="F8" s="532"/>
      <c r="G8" s="532"/>
      <c r="H8" s="532"/>
    </row>
    <row r="9" spans="1:8" x14ac:dyDescent="0.25">
      <c r="A9" s="203"/>
      <c r="B9" s="204"/>
      <c r="C9" s="204"/>
      <c r="D9" s="205"/>
      <c r="E9" s="205"/>
      <c r="F9" s="205"/>
      <c r="G9" s="206"/>
    </row>
    <row r="10" spans="1:8" x14ac:dyDescent="0.25">
      <c r="A10" s="203"/>
      <c r="B10" s="204"/>
      <c r="C10" s="204"/>
      <c r="D10" s="205"/>
      <c r="E10" s="205"/>
      <c r="F10" s="205"/>
      <c r="G10" s="206"/>
    </row>
    <row r="11" spans="1:8" x14ac:dyDescent="0.25">
      <c r="A11" s="203"/>
      <c r="B11" s="204"/>
      <c r="C11" s="204"/>
      <c r="D11" s="205"/>
      <c r="E11" s="205"/>
      <c r="F11" s="205"/>
      <c r="G11" s="206"/>
    </row>
    <row r="12" spans="1:8" x14ac:dyDescent="0.25">
      <c r="A12" s="203"/>
      <c r="B12" s="204"/>
      <c r="C12" s="204"/>
      <c r="D12" s="205"/>
      <c r="E12" s="205"/>
      <c r="F12" s="205"/>
      <c r="G12" s="206"/>
    </row>
    <row r="13" spans="1:8" x14ac:dyDescent="0.25">
      <c r="A13" s="203"/>
      <c r="B13" s="204"/>
      <c r="C13" s="204"/>
      <c r="D13" s="205"/>
      <c r="E13" s="205"/>
      <c r="F13" s="205"/>
      <c r="G13" s="206"/>
    </row>
    <row r="14" spans="1:8" x14ac:dyDescent="0.25">
      <c r="A14" s="203"/>
      <c r="B14" s="204"/>
      <c r="C14" s="204"/>
      <c r="D14" s="205"/>
      <c r="E14" s="205"/>
      <c r="F14" s="205"/>
      <c r="G14" s="206"/>
    </row>
    <row r="15" spans="1:8" x14ac:dyDescent="0.25">
      <c r="A15" s="203"/>
      <c r="B15" s="204"/>
      <c r="C15" s="204"/>
      <c r="D15" s="205"/>
      <c r="E15" s="205"/>
      <c r="F15" s="205"/>
      <c r="G15" s="206"/>
    </row>
    <row r="16" spans="1:8" x14ac:dyDescent="0.25">
      <c r="A16" s="203"/>
      <c r="B16" s="204"/>
      <c r="C16" s="204"/>
      <c r="D16" s="205"/>
      <c r="E16" s="205"/>
      <c r="F16" s="205"/>
      <c r="G16" s="206"/>
    </row>
    <row r="17" spans="1:8" x14ac:dyDescent="0.25">
      <c r="A17" s="203"/>
      <c r="B17" s="204"/>
      <c r="C17" s="204"/>
      <c r="D17" s="205"/>
      <c r="E17" s="205"/>
      <c r="F17" s="205"/>
      <c r="G17" s="206"/>
    </row>
    <row r="18" spans="1:8" x14ac:dyDescent="0.25">
      <c r="A18" s="203"/>
      <c r="B18" s="204"/>
      <c r="C18" s="204"/>
      <c r="D18" s="205"/>
      <c r="E18" s="205"/>
      <c r="F18" s="205"/>
      <c r="G18" s="206"/>
    </row>
    <row r="19" spans="1:8" x14ac:dyDescent="0.25">
      <c r="A19" s="203"/>
      <c r="B19" s="204"/>
      <c r="C19" s="204"/>
      <c r="D19" s="205"/>
      <c r="E19" s="205"/>
      <c r="F19" s="205"/>
      <c r="G19" s="206"/>
    </row>
    <row r="20" spans="1:8" x14ac:dyDescent="0.25">
      <c r="A20" s="203"/>
      <c r="B20" s="204"/>
      <c r="C20" s="204"/>
      <c r="D20" s="205"/>
      <c r="E20" s="205"/>
      <c r="F20" s="205"/>
      <c r="G20" s="206"/>
    </row>
    <row r="21" spans="1:8" x14ac:dyDescent="0.25">
      <c r="A21" s="203"/>
      <c r="B21" s="204"/>
      <c r="C21" s="204"/>
      <c r="D21" s="205"/>
      <c r="E21" s="205"/>
      <c r="F21" s="205"/>
      <c r="G21" s="206"/>
    </row>
    <row r="22" spans="1:8" x14ac:dyDescent="0.25">
      <c r="A22" s="203"/>
      <c r="B22" s="204"/>
      <c r="C22" s="204"/>
      <c r="D22" s="205"/>
      <c r="E22" s="205"/>
      <c r="F22" s="205"/>
      <c r="G22" s="206"/>
    </row>
    <row r="23" spans="1:8" x14ac:dyDescent="0.25">
      <c r="A23" s="203"/>
      <c r="B23" s="204"/>
      <c r="C23" s="204"/>
      <c r="D23" s="205"/>
      <c r="E23" s="205"/>
      <c r="F23" s="205"/>
      <c r="G23" s="206"/>
    </row>
    <row r="24" spans="1:8" x14ac:dyDescent="0.25">
      <c r="A24" s="203"/>
      <c r="B24" s="204"/>
      <c r="C24" s="204"/>
      <c r="D24" s="205"/>
      <c r="E24" s="205"/>
      <c r="F24" s="205"/>
      <c r="G24" s="206"/>
    </row>
    <row r="25" spans="1:8" x14ac:dyDescent="0.25">
      <c r="A25" s="203"/>
      <c r="B25" s="204"/>
      <c r="C25" s="204"/>
      <c r="D25" s="205"/>
      <c r="E25" s="205"/>
      <c r="F25" s="205"/>
      <c r="G25" s="206"/>
    </row>
    <row r="26" spans="1:8" x14ac:dyDescent="0.25">
      <c r="A26" s="203"/>
      <c r="B26" s="204"/>
      <c r="C26" s="204"/>
      <c r="D26" s="205"/>
      <c r="E26" s="205"/>
      <c r="F26" s="205"/>
      <c r="G26" s="206"/>
    </row>
    <row r="27" spans="1:8" ht="27" customHeight="1" x14ac:dyDescent="0.25">
      <c r="A27" s="548" t="s">
        <v>1967</v>
      </c>
      <c r="B27" s="548"/>
      <c r="C27" s="548"/>
      <c r="D27" s="548"/>
      <c r="E27" s="548"/>
      <c r="F27" s="548"/>
      <c r="G27" s="548"/>
      <c r="H27" s="548"/>
    </row>
    <row r="28" spans="1:8" hidden="1" x14ac:dyDescent="0.25">
      <c r="A28" s="203"/>
      <c r="B28" s="204"/>
      <c r="C28" s="204"/>
      <c r="D28" s="205"/>
      <c r="E28" s="205"/>
      <c r="F28" s="205"/>
      <c r="G28" s="206"/>
    </row>
    <row r="29" spans="1:8" hidden="1" x14ac:dyDescent="0.25">
      <c r="A29" s="203"/>
      <c r="B29" s="204"/>
      <c r="C29" s="204"/>
      <c r="D29" s="205"/>
      <c r="E29" s="205"/>
      <c r="F29" s="205"/>
      <c r="G29" s="206"/>
    </row>
    <row r="30" spans="1:8" hidden="1" x14ac:dyDescent="0.25">
      <c r="A30" s="203"/>
      <c r="B30" s="204"/>
      <c r="C30" s="204"/>
      <c r="D30" s="205"/>
      <c r="E30" s="205"/>
      <c r="F30" s="205"/>
      <c r="G30" s="206"/>
    </row>
  </sheetData>
  <mergeCells count="4">
    <mergeCell ref="A3:A4"/>
    <mergeCell ref="A2:H2"/>
    <mergeCell ref="A27:H27"/>
    <mergeCell ref="A8:H8"/>
  </mergeCells>
  <hyperlinks>
    <hyperlink ref="A1" location="Índice!A3" display="Índice" xr:uid="{7296D5CA-7D6B-402E-AC2C-60239DCAD10C}"/>
  </hyperlink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4B1C4-2EA6-4C93-9BBB-687AEFC3752D}">
  <sheetPr>
    <tabColor rgb="FF01898A"/>
  </sheetPr>
  <dimension ref="A1:H26"/>
  <sheetViews>
    <sheetView showGridLines="0" zoomScale="110" zoomScaleNormal="110" workbookViewId="0">
      <selection activeCell="A8" sqref="A8:H8"/>
    </sheetView>
  </sheetViews>
  <sheetFormatPr baseColWidth="10" defaultColWidth="0" defaultRowHeight="15" zeroHeight="1" x14ac:dyDescent="0.25"/>
  <cols>
    <col min="1" max="8" width="11.42578125" customWidth="1"/>
    <col min="9" max="9" width="5.140625" customWidth="1"/>
    <col min="10" max="16384" width="11.42578125" hidden="1"/>
  </cols>
  <sheetData>
    <row r="1" spans="1:8" ht="15.75" thickBot="1" x14ac:dyDescent="0.3">
      <c r="A1" s="378" t="s">
        <v>1979</v>
      </c>
    </row>
    <row r="2" spans="1:8" ht="15" customHeight="1" thickBot="1" x14ac:dyDescent="0.3">
      <c r="A2" s="545" t="s">
        <v>107</v>
      </c>
      <c r="B2" s="546"/>
      <c r="C2" s="546"/>
      <c r="D2" s="546"/>
      <c r="E2" s="546"/>
      <c r="F2" s="546"/>
      <c r="G2" s="546"/>
      <c r="H2" s="546"/>
    </row>
    <row r="3" spans="1:8" x14ac:dyDescent="0.25">
      <c r="A3" s="551" t="s">
        <v>192</v>
      </c>
      <c r="B3" s="381">
        <v>2015</v>
      </c>
      <c r="C3" s="381">
        <v>2019</v>
      </c>
      <c r="D3" s="381">
        <v>2020</v>
      </c>
      <c r="E3" s="381">
        <v>2021</v>
      </c>
      <c r="F3" s="381">
        <v>2022</v>
      </c>
      <c r="G3" s="381">
        <v>2023</v>
      </c>
      <c r="H3" s="382" t="s">
        <v>2</v>
      </c>
    </row>
    <row r="4" spans="1:8" x14ac:dyDescent="0.25">
      <c r="A4" s="552"/>
      <c r="B4" s="406">
        <v>24.832365902136171</v>
      </c>
      <c r="C4" s="405">
        <v>27.666927000000001</v>
      </c>
      <c r="D4" s="406">
        <v>20.176815742911327</v>
      </c>
      <c r="E4" s="407">
        <v>22.39</v>
      </c>
      <c r="F4" s="408">
        <v>25.53</v>
      </c>
      <c r="G4" s="407">
        <v>20.76</v>
      </c>
      <c r="H4" s="409">
        <v>43.5</v>
      </c>
    </row>
    <row r="5" spans="1:8" x14ac:dyDescent="0.25">
      <c r="A5" s="386" t="s">
        <v>39</v>
      </c>
      <c r="B5" s="410">
        <v>18.935658360913941</v>
      </c>
      <c r="C5" s="410">
        <v>20.000710000000002</v>
      </c>
      <c r="D5" s="410">
        <v>14.733784677969618</v>
      </c>
      <c r="E5" s="410">
        <v>17.25</v>
      </c>
      <c r="F5" s="410">
        <v>17.89</v>
      </c>
      <c r="G5" s="411">
        <v>13.31</v>
      </c>
      <c r="H5" s="490"/>
    </row>
    <row r="6" spans="1:8" ht="15.75" thickBot="1" x14ac:dyDescent="0.3">
      <c r="A6" s="387" t="s">
        <v>40</v>
      </c>
      <c r="B6" s="414">
        <v>31.133261564203515</v>
      </c>
      <c r="C6" s="414">
        <v>35.149456000000001</v>
      </c>
      <c r="D6" s="414">
        <v>25.839905168271752</v>
      </c>
      <c r="E6" s="399">
        <v>27.44</v>
      </c>
      <c r="F6" s="399">
        <v>33.26</v>
      </c>
      <c r="G6" s="399">
        <v>28.32</v>
      </c>
      <c r="H6" s="484"/>
    </row>
    <row r="7" spans="1:8" x14ac:dyDescent="0.25"/>
    <row r="8" spans="1:8" ht="18.75" customHeight="1" x14ac:dyDescent="0.25">
      <c r="A8" s="532" t="s">
        <v>2097</v>
      </c>
      <c r="B8" s="532"/>
      <c r="C8" s="532"/>
      <c r="D8" s="532"/>
      <c r="E8" s="532"/>
      <c r="F8" s="532"/>
      <c r="G8" s="532"/>
      <c r="H8" s="532"/>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ht="38.25" customHeight="1" x14ac:dyDescent="0.25">
      <c r="A26" s="548" t="s">
        <v>1967</v>
      </c>
      <c r="B26" s="548"/>
      <c r="C26" s="548"/>
      <c r="D26" s="548"/>
      <c r="E26" s="548"/>
      <c r="F26" s="548"/>
      <c r="G26" s="548"/>
      <c r="H26" s="548"/>
    </row>
  </sheetData>
  <mergeCells count="4">
    <mergeCell ref="A2:H2"/>
    <mergeCell ref="A3:A4"/>
    <mergeCell ref="A8:H8"/>
    <mergeCell ref="A26:H26"/>
  </mergeCells>
  <hyperlinks>
    <hyperlink ref="A1" location="Índice!A3" display="Índice" xr:uid="{C190CA41-0737-47B2-918E-542FD1E3FF0C}"/>
  </hyperlinks>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234B9-97E4-4C3A-895D-FCD71E5AEE16}">
  <sheetPr>
    <tabColor rgb="FF01898A"/>
  </sheetPr>
  <dimension ref="A1:H29"/>
  <sheetViews>
    <sheetView showGridLines="0" zoomScale="110" zoomScaleNormal="110" workbookViewId="0">
      <selection activeCell="A6" sqref="A6:G6"/>
    </sheetView>
  </sheetViews>
  <sheetFormatPr baseColWidth="10" defaultColWidth="0" defaultRowHeight="15" zeroHeight="1" x14ac:dyDescent="0.25"/>
  <cols>
    <col min="1" max="1" width="18.42578125" bestFit="1" customWidth="1"/>
    <col min="2" max="8" width="11.42578125" customWidth="1"/>
    <col min="9" max="16384" width="11.42578125" hidden="1"/>
  </cols>
  <sheetData>
    <row r="1" spans="1:8" ht="15.75" thickBot="1" x14ac:dyDescent="0.3">
      <c r="A1" s="378" t="s">
        <v>1979</v>
      </c>
    </row>
    <row r="2" spans="1:8" ht="15.75" customHeight="1" thickBot="1" x14ac:dyDescent="0.3">
      <c r="A2" s="545" t="s">
        <v>110</v>
      </c>
      <c r="B2" s="546"/>
      <c r="C2" s="546"/>
      <c r="D2" s="546"/>
      <c r="E2" s="546"/>
      <c r="F2" s="546"/>
      <c r="G2" s="547"/>
    </row>
    <row r="3" spans="1:8" x14ac:dyDescent="0.25">
      <c r="A3" s="551" t="s">
        <v>192</v>
      </c>
      <c r="B3" s="381">
        <v>2015</v>
      </c>
      <c r="C3" s="381">
        <v>2019</v>
      </c>
      <c r="D3" s="381">
        <v>2020</v>
      </c>
      <c r="E3" s="381">
        <v>2021</v>
      </c>
      <c r="F3" s="381">
        <v>2022</v>
      </c>
      <c r="G3" s="382" t="s">
        <v>2</v>
      </c>
    </row>
    <row r="4" spans="1:8" ht="15.75" thickBot="1" x14ac:dyDescent="0.3">
      <c r="A4" s="544"/>
      <c r="B4" s="427">
        <v>54.2</v>
      </c>
      <c r="C4" s="428">
        <v>79.7</v>
      </c>
      <c r="D4" s="427">
        <v>81.599999999999994</v>
      </c>
      <c r="E4" s="491">
        <v>85.2</v>
      </c>
      <c r="F4" s="492">
        <v>84.4</v>
      </c>
      <c r="G4" s="485">
        <v>60</v>
      </c>
    </row>
    <row r="5" spans="1:8" x14ac:dyDescent="0.25"/>
    <row r="6" spans="1:8" s="488" customFormat="1" ht="20.100000000000001" customHeight="1" x14ac:dyDescent="0.2">
      <c r="A6" s="532" t="s">
        <v>2096</v>
      </c>
      <c r="B6" s="532"/>
      <c r="C6" s="532"/>
      <c r="D6" s="532"/>
      <c r="E6" s="532"/>
      <c r="F6" s="532"/>
      <c r="G6" s="532"/>
      <c r="H6" s="30"/>
    </row>
    <row r="7" spans="1:8" x14ac:dyDescent="0.25"/>
    <row r="8" spans="1:8" x14ac:dyDescent="0.25"/>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7" x14ac:dyDescent="0.25"/>
    <row r="18" spans="1:7" x14ac:dyDescent="0.25"/>
    <row r="19" spans="1:7" ht="40.5" customHeight="1" x14ac:dyDescent="0.25">
      <c r="A19" s="548" t="s">
        <v>2095</v>
      </c>
      <c r="B19" s="548"/>
      <c r="C19" s="548"/>
      <c r="D19" s="548"/>
      <c r="E19" s="548"/>
      <c r="F19" s="548"/>
      <c r="G19" s="548"/>
    </row>
    <row r="20" spans="1:7" ht="15.75" thickBot="1" x14ac:dyDescent="0.3"/>
    <row r="21" spans="1:7" ht="27" customHeight="1" thickBot="1" x14ac:dyDescent="0.3">
      <c r="A21" s="575" t="s">
        <v>800</v>
      </c>
      <c r="B21" s="576"/>
    </row>
    <row r="22" spans="1:7" x14ac:dyDescent="0.25">
      <c r="A22" s="493" t="s">
        <v>39</v>
      </c>
      <c r="B22" s="494">
        <v>83.1</v>
      </c>
    </row>
    <row r="23" spans="1:7" x14ac:dyDescent="0.25">
      <c r="A23" s="386" t="s">
        <v>40</v>
      </c>
      <c r="B23" s="495">
        <v>85.6</v>
      </c>
    </row>
    <row r="24" spans="1:7" x14ac:dyDescent="0.25">
      <c r="A24" s="497"/>
      <c r="B24" s="498"/>
    </row>
    <row r="25" spans="1:7" ht="27" x14ac:dyDescent="0.25">
      <c r="A25" s="386" t="s">
        <v>796</v>
      </c>
      <c r="B25" s="495">
        <v>100</v>
      </c>
    </row>
    <row r="26" spans="1:7" ht="27" x14ac:dyDescent="0.25">
      <c r="A26" s="386" t="s">
        <v>797</v>
      </c>
      <c r="B26" s="495">
        <v>91.9</v>
      </c>
    </row>
    <row r="27" spans="1:7" ht="27" x14ac:dyDescent="0.25">
      <c r="A27" s="386" t="s">
        <v>798</v>
      </c>
      <c r="B27" s="495">
        <v>87.2</v>
      </c>
    </row>
    <row r="28" spans="1:7" ht="15.75" thickBot="1" x14ac:dyDescent="0.3">
      <c r="A28" s="496" t="s">
        <v>799</v>
      </c>
      <c r="B28" s="499">
        <v>53.3</v>
      </c>
    </row>
    <row r="29" spans="1:7" x14ac:dyDescent="0.25"/>
  </sheetData>
  <mergeCells count="5">
    <mergeCell ref="A2:G2"/>
    <mergeCell ref="A3:A4"/>
    <mergeCell ref="A21:B21"/>
    <mergeCell ref="A6:G6"/>
    <mergeCell ref="A19:G19"/>
  </mergeCells>
  <hyperlinks>
    <hyperlink ref="A1" location="Índice!A3" display="Índice" xr:uid="{420643EF-D9F6-459B-B175-4E33C844C3B1}"/>
  </hyperlinks>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EB2AE-C6A2-4656-B979-5981C30DACC0}">
  <sheetPr>
    <tabColor rgb="FF01898A"/>
  </sheetPr>
  <dimension ref="A1:H27"/>
  <sheetViews>
    <sheetView showGridLines="0" zoomScale="110" zoomScaleNormal="110" workbookViewId="0">
      <selection activeCell="A8" sqref="A8:H8"/>
    </sheetView>
  </sheetViews>
  <sheetFormatPr baseColWidth="10" defaultColWidth="0" defaultRowHeight="15" zeroHeight="1" x14ac:dyDescent="0.25"/>
  <cols>
    <col min="1" max="1" width="21.85546875" customWidth="1"/>
    <col min="2" max="9" width="11.42578125" customWidth="1"/>
    <col min="10" max="16384" width="11.42578125" hidden="1"/>
  </cols>
  <sheetData>
    <row r="1" spans="1:8" ht="15.75" thickBot="1" x14ac:dyDescent="0.3">
      <c r="A1" s="378" t="s">
        <v>1979</v>
      </c>
    </row>
    <row r="2" spans="1:8" ht="34.5" customHeight="1" thickBot="1" x14ac:dyDescent="0.3">
      <c r="A2" s="575" t="s">
        <v>2098</v>
      </c>
      <c r="B2" s="578"/>
      <c r="C2" s="578"/>
      <c r="D2" s="578"/>
      <c r="E2" s="578"/>
      <c r="F2" s="578"/>
      <c r="G2" s="578"/>
      <c r="H2" s="576"/>
    </row>
    <row r="3" spans="1:8" x14ac:dyDescent="0.25">
      <c r="A3" s="424"/>
      <c r="B3" s="381">
        <v>2015</v>
      </c>
      <c r="C3" s="381">
        <v>2019</v>
      </c>
      <c r="D3" s="381">
        <v>2020</v>
      </c>
      <c r="E3" s="381">
        <v>2021</v>
      </c>
      <c r="F3" s="381">
        <v>2022</v>
      </c>
      <c r="G3" s="381">
        <v>2023</v>
      </c>
      <c r="H3" s="382" t="s">
        <v>2</v>
      </c>
    </row>
    <row r="4" spans="1:8" ht="27" x14ac:dyDescent="0.25">
      <c r="A4" s="422" t="s">
        <v>801</v>
      </c>
      <c r="B4" s="500">
        <v>5.701654325159513E-2</v>
      </c>
      <c r="C4" s="500">
        <v>5.8854614432079004E-2</v>
      </c>
      <c r="D4" s="501">
        <v>5.8358679969938078E-2</v>
      </c>
      <c r="E4" s="501">
        <v>5.5947819551681745E-2</v>
      </c>
      <c r="F4" s="501">
        <v>5.5290540614026391E-2</v>
      </c>
      <c r="G4" s="501">
        <v>5.4386458104095217E-2</v>
      </c>
      <c r="H4" s="502">
        <v>0.13500000000000001</v>
      </c>
    </row>
    <row r="5" spans="1:8" ht="40.5" x14ac:dyDescent="0.25">
      <c r="A5" s="422" t="s">
        <v>802</v>
      </c>
      <c r="B5" s="500">
        <v>4.6581532115418135E-2</v>
      </c>
      <c r="C5" s="500">
        <v>4.965804980521963E-2</v>
      </c>
      <c r="D5" s="501">
        <v>4.6210519181071524E-2</v>
      </c>
      <c r="E5" s="501">
        <v>4.5002906675717873E-2</v>
      </c>
      <c r="F5" s="501">
        <v>4.7779068467831316E-2</v>
      </c>
      <c r="G5" s="501">
        <v>4.8000000000000001E-2</v>
      </c>
      <c r="H5" s="502">
        <v>0.113</v>
      </c>
    </row>
    <row r="6" spans="1:8" ht="41.25" thickBot="1" x14ac:dyDescent="0.3">
      <c r="A6" s="423" t="s">
        <v>803</v>
      </c>
      <c r="B6" s="503">
        <v>0.14734755244665915</v>
      </c>
      <c r="C6" s="503">
        <v>0.14500615143719942</v>
      </c>
      <c r="D6" s="504">
        <v>0.12417966537255282</v>
      </c>
      <c r="E6" s="504">
        <v>0.12798644739873363</v>
      </c>
      <c r="F6" s="504">
        <v>0.12672429102983807</v>
      </c>
      <c r="G6" s="504">
        <v>0.128</v>
      </c>
      <c r="H6" s="505">
        <v>0.14899999999999999</v>
      </c>
    </row>
    <row r="7" spans="1:8" x14ac:dyDescent="0.25">
      <c r="H7" s="20"/>
    </row>
    <row r="8" spans="1:8" ht="30" customHeight="1" x14ac:dyDescent="0.25">
      <c r="A8" s="532" t="s">
        <v>2099</v>
      </c>
      <c r="B8" s="532"/>
      <c r="C8" s="532"/>
      <c r="D8" s="532"/>
      <c r="E8" s="532"/>
      <c r="F8" s="532"/>
      <c r="G8" s="532"/>
      <c r="H8" s="532"/>
    </row>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x14ac:dyDescent="0.25"/>
    <row r="27" spans="1:8" ht="27" customHeight="1" x14ac:dyDescent="0.25">
      <c r="A27" s="577" t="s">
        <v>2101</v>
      </c>
      <c r="B27" s="577"/>
      <c r="C27" s="577"/>
      <c r="D27" s="577"/>
      <c r="E27" s="577"/>
      <c r="F27" s="577"/>
      <c r="G27" s="577"/>
      <c r="H27" s="577"/>
    </row>
  </sheetData>
  <mergeCells count="3">
    <mergeCell ref="A27:H27"/>
    <mergeCell ref="A2:H2"/>
    <mergeCell ref="A8:H8"/>
  </mergeCells>
  <hyperlinks>
    <hyperlink ref="A1" location="Índice!A3" display="Índice" xr:uid="{8732B448-5A59-47EA-BEF0-6350EAFC5377}"/>
  </hyperlinks>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78FAB-CB23-46C3-8685-541EDC25BE23}">
  <sheetPr>
    <tabColor rgb="FF01898A"/>
  </sheetPr>
  <dimension ref="A1:H26"/>
  <sheetViews>
    <sheetView showGridLines="0" zoomScale="110" zoomScaleNormal="110" workbookViewId="0">
      <selection activeCell="A7" sqref="A7:H7"/>
    </sheetView>
  </sheetViews>
  <sheetFormatPr baseColWidth="10" defaultColWidth="0" defaultRowHeight="15" zeroHeight="1" x14ac:dyDescent="0.25"/>
  <cols>
    <col min="1" max="1" width="19.5703125" customWidth="1"/>
    <col min="2" max="9" width="11.42578125" customWidth="1"/>
    <col min="10" max="16384" width="11.42578125" hidden="1"/>
  </cols>
  <sheetData>
    <row r="1" spans="1:8" ht="15.75" thickBot="1" x14ac:dyDescent="0.3">
      <c r="A1" s="378" t="s">
        <v>1979</v>
      </c>
    </row>
    <row r="2" spans="1:8" ht="15.75" thickBot="1" x14ac:dyDescent="0.3">
      <c r="A2" s="575" t="s">
        <v>2100</v>
      </c>
      <c r="B2" s="578" t="s">
        <v>117</v>
      </c>
      <c r="C2" s="578"/>
      <c r="D2" s="578"/>
      <c r="E2" s="578"/>
      <c r="F2" s="578"/>
      <c r="G2" s="578"/>
      <c r="H2" s="576"/>
    </row>
    <row r="3" spans="1:8" x14ac:dyDescent="0.25">
      <c r="A3" s="424"/>
      <c r="B3" s="381">
        <v>2015</v>
      </c>
      <c r="C3" s="381">
        <v>2019</v>
      </c>
      <c r="D3" s="381">
        <v>2020</v>
      </c>
      <c r="E3" s="381">
        <v>2021</v>
      </c>
      <c r="F3" s="381">
        <v>2022</v>
      </c>
      <c r="G3" s="381">
        <v>2023</v>
      </c>
      <c r="H3" s="382" t="s">
        <v>2</v>
      </c>
    </row>
    <row r="4" spans="1:8" x14ac:dyDescent="0.25">
      <c r="A4" s="422" t="s">
        <v>118</v>
      </c>
      <c r="B4" s="408">
        <v>946.05</v>
      </c>
      <c r="C4" s="408">
        <v>1080.55</v>
      </c>
      <c r="D4" s="407">
        <v>985.97</v>
      </c>
      <c r="E4" s="407">
        <v>1185.17</v>
      </c>
      <c r="F4" s="407">
        <v>1294.51</v>
      </c>
      <c r="G4" s="407">
        <v>1207.33</v>
      </c>
      <c r="H4" s="409">
        <v>5365.6</v>
      </c>
    </row>
    <row r="5" spans="1:8" ht="27" x14ac:dyDescent="0.25">
      <c r="A5" s="422" t="s">
        <v>119</v>
      </c>
      <c r="B5" s="408">
        <v>1315.6150879240472</v>
      </c>
      <c r="C5" s="408">
        <v>1502.6599250752665</v>
      </c>
      <c r="D5" s="407">
        <v>1371.1298596618467</v>
      </c>
      <c r="E5" s="407">
        <v>1648.1465037690875</v>
      </c>
      <c r="F5" s="407">
        <v>1800.1985906200468</v>
      </c>
      <c r="G5" s="407">
        <v>1678.9632801980167</v>
      </c>
      <c r="H5" s="409">
        <v>5365.6</v>
      </c>
    </row>
    <row r="6" spans="1:8" x14ac:dyDescent="0.25"/>
    <row r="7" spans="1:8" ht="20.100000000000001" customHeight="1" x14ac:dyDescent="0.25">
      <c r="A7" s="532" t="s">
        <v>2102</v>
      </c>
      <c r="B7" s="532"/>
      <c r="C7" s="532"/>
      <c r="D7" s="532"/>
      <c r="E7" s="532"/>
      <c r="F7" s="532"/>
      <c r="G7" s="532"/>
      <c r="H7" s="532"/>
    </row>
    <row r="8" spans="1:8" x14ac:dyDescent="0.25"/>
    <row r="9" spans="1:8" x14ac:dyDescent="0.25"/>
    <row r="10" spans="1:8" x14ac:dyDescent="0.25"/>
    <row r="11" spans="1:8" x14ac:dyDescent="0.25"/>
    <row r="12" spans="1:8" x14ac:dyDescent="0.25"/>
    <row r="13" spans="1:8" x14ac:dyDescent="0.25"/>
    <row r="14" spans="1:8" x14ac:dyDescent="0.25"/>
    <row r="15" spans="1:8" x14ac:dyDescent="0.25"/>
    <row r="16" spans="1:8" x14ac:dyDescent="0.25"/>
    <row r="17" spans="1:8" x14ac:dyDescent="0.25"/>
    <row r="18" spans="1:8" x14ac:dyDescent="0.25"/>
    <row r="19" spans="1:8" x14ac:dyDescent="0.25"/>
    <row r="20" spans="1:8" x14ac:dyDescent="0.25"/>
    <row r="21" spans="1:8" x14ac:dyDescent="0.25"/>
    <row r="22" spans="1:8" x14ac:dyDescent="0.25"/>
    <row r="23" spans="1:8" x14ac:dyDescent="0.25"/>
    <row r="24" spans="1:8" x14ac:dyDescent="0.25"/>
    <row r="25" spans="1:8" x14ac:dyDescent="0.25"/>
    <row r="26" spans="1:8" ht="33.75" customHeight="1" x14ac:dyDescent="0.25">
      <c r="A26" s="548" t="s">
        <v>2103</v>
      </c>
      <c r="B26" s="548"/>
      <c r="C26" s="548"/>
      <c r="D26" s="548"/>
      <c r="E26" s="548"/>
      <c r="F26" s="548"/>
      <c r="G26" s="548"/>
      <c r="H26" s="548"/>
    </row>
  </sheetData>
  <mergeCells count="3">
    <mergeCell ref="A2:H2"/>
    <mergeCell ref="A7:H7"/>
    <mergeCell ref="A26:H26"/>
  </mergeCells>
  <hyperlinks>
    <hyperlink ref="A1" location="Índice!A3" display="Índice" xr:uid="{C8C44D43-6F55-444E-AFEE-204982FB4CB1}"/>
  </hyperlinks>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84478-7C0B-48C6-8318-57244EBC3CF8}">
  <sheetPr>
    <tabColor rgb="FF01898A"/>
  </sheetPr>
  <dimension ref="A1:N26"/>
  <sheetViews>
    <sheetView showGridLines="0" zoomScale="110" zoomScaleNormal="110" workbookViewId="0">
      <selection activeCell="D27" sqref="A27:XFD1048576"/>
    </sheetView>
  </sheetViews>
  <sheetFormatPr baseColWidth="10" defaultColWidth="0" defaultRowHeight="15" zeroHeight="1" x14ac:dyDescent="0.25"/>
  <cols>
    <col min="1" max="1" width="14.7109375" customWidth="1"/>
    <col min="2" max="13" width="11.42578125" customWidth="1"/>
    <col min="14" max="14" width="11.140625" hidden="1"/>
    <col min="15" max="16384" width="11.42578125" hidden="1"/>
  </cols>
  <sheetData>
    <row r="1" spans="1:13" ht="15.75" thickBot="1" x14ac:dyDescent="0.3">
      <c r="A1" s="378" t="s">
        <v>1979</v>
      </c>
    </row>
    <row r="2" spans="1:13" ht="15.75" thickBot="1" x14ac:dyDescent="0.3">
      <c r="A2" s="541" t="s">
        <v>804</v>
      </c>
      <c r="B2" s="539" t="s">
        <v>429</v>
      </c>
      <c r="C2" s="539"/>
      <c r="D2" s="540"/>
      <c r="E2" s="538" t="s">
        <v>430</v>
      </c>
      <c r="F2" s="539"/>
      <c r="G2" s="540"/>
      <c r="H2" s="538" t="s">
        <v>1974</v>
      </c>
      <c r="I2" s="539"/>
      <c r="J2" s="540"/>
      <c r="K2" s="538" t="s">
        <v>432</v>
      </c>
      <c r="L2" s="539"/>
      <c r="M2" s="540"/>
    </row>
    <row r="3" spans="1:13" ht="15.75" thickBot="1" x14ac:dyDescent="0.3">
      <c r="A3" s="542"/>
      <c r="B3" s="450">
        <v>2021</v>
      </c>
      <c r="C3" s="450">
        <v>2022</v>
      </c>
      <c r="D3" s="451">
        <v>2023</v>
      </c>
      <c r="E3" s="449">
        <v>2021</v>
      </c>
      <c r="F3" s="450">
        <v>2022</v>
      </c>
      <c r="G3" s="451">
        <v>2023</v>
      </c>
      <c r="H3" s="449">
        <v>2021</v>
      </c>
      <c r="I3" s="450">
        <v>2022</v>
      </c>
      <c r="J3" s="451">
        <v>2023</v>
      </c>
      <c r="K3" s="449">
        <v>2021</v>
      </c>
      <c r="L3" s="450">
        <v>2022</v>
      </c>
      <c r="M3" s="451">
        <v>2023</v>
      </c>
    </row>
    <row r="4" spans="1:13" x14ac:dyDescent="0.25">
      <c r="A4" s="452" t="s">
        <v>191</v>
      </c>
      <c r="B4" s="444">
        <v>0.18181818181818199</v>
      </c>
      <c r="C4" s="443">
        <v>0.18181818181818199</v>
      </c>
      <c r="D4" s="445">
        <v>0.222</v>
      </c>
      <c r="E4" s="444">
        <v>0.148148148148148</v>
      </c>
      <c r="F4" s="443">
        <v>0.18518518518518501</v>
      </c>
      <c r="G4" s="445">
        <v>0.3</v>
      </c>
      <c r="H4" s="444">
        <v>9.375E-2</v>
      </c>
      <c r="I4" s="443">
        <v>6.25E-2</v>
      </c>
      <c r="J4" s="445">
        <v>0.10256410256410256</v>
      </c>
      <c r="K4" s="444">
        <v>0</v>
      </c>
      <c r="L4" s="443">
        <v>0</v>
      </c>
      <c r="M4" s="445">
        <v>0.25</v>
      </c>
    </row>
    <row r="5" spans="1:13" x14ac:dyDescent="0.25">
      <c r="A5" s="439" t="s">
        <v>1975</v>
      </c>
      <c r="B5" s="444">
        <v>0.18181818181818199</v>
      </c>
      <c r="C5" s="443">
        <v>9.0909090909090898E-2</v>
      </c>
      <c r="D5" s="445">
        <v>0.111</v>
      </c>
      <c r="E5" s="444">
        <v>0.11111111111111099</v>
      </c>
      <c r="F5" s="443">
        <v>0.148148148148148</v>
      </c>
      <c r="G5" s="445">
        <v>0.06</v>
      </c>
      <c r="H5" s="444">
        <v>3.125E-2</v>
      </c>
      <c r="I5" s="443">
        <v>6.25E-2</v>
      </c>
      <c r="J5" s="445">
        <v>5.128205128205128E-2</v>
      </c>
      <c r="K5" s="444">
        <v>0</v>
      </c>
      <c r="L5" s="443">
        <v>0</v>
      </c>
      <c r="M5" s="445">
        <v>0</v>
      </c>
    </row>
    <row r="6" spans="1:13" x14ac:dyDescent="0.25">
      <c r="A6" s="440" t="s">
        <v>1976</v>
      </c>
      <c r="B6" s="444">
        <v>0.18181818181818199</v>
      </c>
      <c r="C6" s="443">
        <v>0.27272727272727298</v>
      </c>
      <c r="D6" s="445">
        <v>0.111</v>
      </c>
      <c r="E6" s="444">
        <v>0.46296296296296302</v>
      </c>
      <c r="F6" s="443">
        <v>0.33333333333333298</v>
      </c>
      <c r="G6" s="445">
        <v>0.48</v>
      </c>
      <c r="H6" s="444">
        <v>0.40625</v>
      </c>
      <c r="I6" s="443">
        <v>0.375</v>
      </c>
      <c r="J6" s="445">
        <v>0.46153846153846156</v>
      </c>
      <c r="K6" s="444">
        <v>0</v>
      </c>
      <c r="L6" s="443">
        <v>0.25</v>
      </c>
      <c r="M6" s="445">
        <v>0.25</v>
      </c>
    </row>
    <row r="7" spans="1:13" x14ac:dyDescent="0.25">
      <c r="A7" s="441" t="s">
        <v>427</v>
      </c>
      <c r="B7" s="444">
        <v>0</v>
      </c>
      <c r="C7" s="443">
        <v>0</v>
      </c>
      <c r="D7" s="445">
        <v>0</v>
      </c>
      <c r="E7" s="444">
        <v>1.85185185185185E-2</v>
      </c>
      <c r="F7" s="443">
        <v>0.148148148148148</v>
      </c>
      <c r="G7" s="445">
        <v>0.02</v>
      </c>
      <c r="H7" s="444">
        <v>0.25</v>
      </c>
      <c r="I7" s="443">
        <v>0.28125</v>
      </c>
      <c r="J7" s="445">
        <v>0.12820512820512819</v>
      </c>
      <c r="K7" s="444">
        <v>0.75</v>
      </c>
      <c r="L7" s="443">
        <v>0.5</v>
      </c>
      <c r="M7" s="445">
        <v>0.25</v>
      </c>
    </row>
    <row r="8" spans="1:13" ht="15.75" thickBot="1" x14ac:dyDescent="0.3">
      <c r="A8" s="442" t="s">
        <v>830</v>
      </c>
      <c r="B8" s="446">
        <v>0.45454545454545497</v>
      </c>
      <c r="C8" s="447">
        <v>0.45454545454545497</v>
      </c>
      <c r="D8" s="448">
        <v>0.33300000000000002</v>
      </c>
      <c r="E8" s="446">
        <v>0.25925925925925902</v>
      </c>
      <c r="F8" s="447">
        <v>0.18518518518518501</v>
      </c>
      <c r="G8" s="448">
        <v>0.14000000000000001</v>
      </c>
      <c r="H8" s="446">
        <v>0.21875</v>
      </c>
      <c r="I8" s="447">
        <v>0.21875</v>
      </c>
      <c r="J8" s="448">
        <v>0.25641025641025639</v>
      </c>
      <c r="K8" s="446">
        <v>0.25</v>
      </c>
      <c r="L8" s="447">
        <v>0.25</v>
      </c>
      <c r="M8" s="448">
        <v>0.25</v>
      </c>
    </row>
    <row r="9" spans="1:13" x14ac:dyDescent="0.25"/>
    <row r="10" spans="1:13" ht="30" customHeight="1" x14ac:dyDescent="0.25">
      <c r="A10" s="532" t="s">
        <v>2108</v>
      </c>
      <c r="B10" s="532"/>
      <c r="C10" s="532"/>
      <c r="D10" s="532"/>
      <c r="E10" s="532"/>
      <c r="F10" s="532"/>
      <c r="G10" s="532"/>
    </row>
    <row r="11" spans="1:13" x14ac:dyDescent="0.25"/>
    <row r="12" spans="1:13" x14ac:dyDescent="0.25"/>
    <row r="13" spans="1:13" x14ac:dyDescent="0.25"/>
    <row r="14" spans="1:13" x14ac:dyDescent="0.25"/>
    <row r="15" spans="1:13" x14ac:dyDescent="0.25"/>
    <row r="16" spans="1:13" x14ac:dyDescent="0.25"/>
    <row r="17" spans="1:7" x14ac:dyDescent="0.25"/>
    <row r="18" spans="1:7" x14ac:dyDescent="0.25"/>
    <row r="19" spans="1:7" x14ac:dyDescent="0.25"/>
    <row r="20" spans="1:7" x14ac:dyDescent="0.25"/>
    <row r="21" spans="1:7" x14ac:dyDescent="0.25"/>
    <row r="22" spans="1:7" x14ac:dyDescent="0.25"/>
    <row r="23" spans="1:7" x14ac:dyDescent="0.25"/>
    <row r="24" spans="1:7" x14ac:dyDescent="0.25"/>
    <row r="25" spans="1:7" x14ac:dyDescent="0.25"/>
    <row r="26" spans="1:7" x14ac:dyDescent="0.25">
      <c r="A26" s="528" t="s">
        <v>1954</v>
      </c>
      <c r="B26" s="528"/>
      <c r="C26" s="528"/>
      <c r="D26" s="528"/>
      <c r="E26" s="528"/>
      <c r="F26" s="528"/>
      <c r="G26" s="528"/>
    </row>
  </sheetData>
  <mergeCells count="7">
    <mergeCell ref="K2:M2"/>
    <mergeCell ref="A2:A3"/>
    <mergeCell ref="A26:G26"/>
    <mergeCell ref="A10:G10"/>
    <mergeCell ref="B2:D2"/>
    <mergeCell ref="E2:G2"/>
    <mergeCell ref="H2:J2"/>
  </mergeCells>
  <hyperlinks>
    <hyperlink ref="A1" location="Índice!A3" display="Índice" xr:uid="{F5D5ABF9-9212-46C9-A742-0DE76D127CF5}"/>
  </hyperlinks>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F06EF-50DC-47EA-A0B8-F4565A98F5C5}">
  <sheetPr>
    <tabColor rgb="FF003C6C"/>
  </sheetPr>
  <dimension ref="A1:P24"/>
  <sheetViews>
    <sheetView showGridLines="0" zoomScaleNormal="100" workbookViewId="0">
      <selection activeCell="A2" sqref="A2:G2"/>
    </sheetView>
  </sheetViews>
  <sheetFormatPr baseColWidth="10" defaultColWidth="0" defaultRowHeight="15" zeroHeight="1" x14ac:dyDescent="0.25"/>
  <cols>
    <col min="1" max="1" width="76.28515625" style="89" customWidth="1"/>
    <col min="2" max="2" width="10.140625" style="90" bestFit="1" customWidth="1"/>
    <col min="3" max="3" width="10.28515625" style="90" customWidth="1"/>
    <col min="4" max="4" width="10.5703125" style="90" customWidth="1"/>
    <col min="5" max="5" width="10.28515625" style="90" customWidth="1"/>
    <col min="6" max="6" width="10.42578125" style="90" customWidth="1"/>
    <col min="7" max="7" width="10.7109375" style="90" customWidth="1"/>
    <col min="8" max="8" width="0.42578125" style="89" customWidth="1"/>
    <col min="9" max="16" width="0" style="89" hidden="1" customWidth="1"/>
    <col min="17" max="16384" width="11.42578125" style="89" hidden="1"/>
  </cols>
  <sheetData>
    <row r="1" spans="1:15" x14ac:dyDescent="0.25">
      <c r="A1" s="378" t="s">
        <v>1979</v>
      </c>
    </row>
    <row r="2" spans="1:15" s="511" customFormat="1" ht="24.95" customHeight="1" x14ac:dyDescent="0.25">
      <c r="A2" s="580" t="s">
        <v>1932</v>
      </c>
      <c r="B2" s="580"/>
      <c r="C2" s="580"/>
      <c r="D2" s="580"/>
      <c r="E2" s="580"/>
      <c r="F2" s="580"/>
      <c r="G2" s="580"/>
    </row>
    <row r="3" spans="1:15" ht="30" customHeight="1" x14ac:dyDescent="0.25">
      <c r="A3" s="169"/>
      <c r="B3" s="171" t="s">
        <v>176</v>
      </c>
      <c r="C3" s="102" t="s">
        <v>229</v>
      </c>
      <c r="D3" s="103" t="s">
        <v>230</v>
      </c>
      <c r="E3" s="104" t="s">
        <v>232</v>
      </c>
      <c r="F3" s="105" t="s">
        <v>233</v>
      </c>
      <c r="G3" s="106" t="s">
        <v>831</v>
      </c>
    </row>
    <row r="4" spans="1:15" ht="9.6" customHeight="1" x14ac:dyDescent="0.25">
      <c r="A4" s="579"/>
      <c r="B4" s="579"/>
      <c r="C4" s="579"/>
      <c r="D4" s="579"/>
      <c r="E4" s="579"/>
      <c r="F4" s="579"/>
      <c r="G4" s="579"/>
    </row>
    <row r="5" spans="1:15" ht="13.9" customHeight="1" x14ac:dyDescent="0.25">
      <c r="A5" s="97" t="s">
        <v>177</v>
      </c>
      <c r="B5" s="278">
        <f>SUM(C5:G5)</f>
        <v>9</v>
      </c>
      <c r="C5" s="279">
        <f>+C6+C10+C19+C22</f>
        <v>2</v>
      </c>
      <c r="D5" s="280">
        <f>+D6+D10+D19+D22</f>
        <v>1</v>
      </c>
      <c r="E5" s="281">
        <f>+E6+E10+E19+E22</f>
        <v>3</v>
      </c>
      <c r="F5" s="266">
        <f>+F6+F10+F19+F22</f>
        <v>0</v>
      </c>
      <c r="G5" s="282">
        <f>+G6+G10+G19+G22</f>
        <v>3</v>
      </c>
      <c r="K5"/>
      <c r="L5"/>
      <c r="M5"/>
      <c r="N5"/>
      <c r="O5"/>
    </row>
    <row r="6" spans="1:15" s="91" customFormat="1" x14ac:dyDescent="0.25">
      <c r="A6" s="267" t="s">
        <v>178</v>
      </c>
      <c r="B6" s="268">
        <f>SUM(C6:G6)</f>
        <v>2</v>
      </c>
      <c r="C6" s="269">
        <f>+COUNTIF(C7:C9,"★")</f>
        <v>0</v>
      </c>
      <c r="D6" s="269">
        <f>+COUNTIF(D7:D9,"↑")</f>
        <v>1</v>
      </c>
      <c r="E6" s="269">
        <f>+COUNTIF(E7:E9,"↑")</f>
        <v>1</v>
      </c>
      <c r="F6" s="269">
        <f>+COUNTIF(F7:F9,"↔")</f>
        <v>0</v>
      </c>
      <c r="G6" s="269">
        <f>+COUNTIF(G7:G9,"↓")</f>
        <v>0</v>
      </c>
    </row>
    <row r="7" spans="1:15" s="91" customFormat="1" ht="15.75" x14ac:dyDescent="0.25">
      <c r="A7" s="93" t="s">
        <v>822</v>
      </c>
      <c r="B7" s="270"/>
      <c r="C7" s="271"/>
      <c r="D7" s="272"/>
      <c r="E7" s="272"/>
      <c r="F7" s="273"/>
      <c r="G7" s="274"/>
    </row>
    <row r="8" spans="1:15" s="91" customFormat="1" ht="24" x14ac:dyDescent="0.25">
      <c r="A8" s="275" t="s">
        <v>9</v>
      </c>
      <c r="B8" s="270"/>
      <c r="C8" s="271"/>
      <c r="D8" s="272"/>
      <c r="E8" s="272" t="s">
        <v>140</v>
      </c>
      <c r="F8" s="273"/>
      <c r="G8" s="274"/>
    </row>
    <row r="9" spans="1:15" s="91" customFormat="1" ht="24" x14ac:dyDescent="0.25">
      <c r="A9" s="93" t="s">
        <v>35</v>
      </c>
      <c r="B9" s="270"/>
      <c r="C9" s="271"/>
      <c r="D9" s="272" t="s">
        <v>140</v>
      </c>
      <c r="E9" s="272"/>
      <c r="F9" s="273"/>
      <c r="G9" s="274"/>
    </row>
    <row r="10" spans="1:15" s="91" customFormat="1" x14ac:dyDescent="0.25">
      <c r="A10" s="267" t="s">
        <v>179</v>
      </c>
      <c r="B10" s="268">
        <f>SUM(C10:G10)</f>
        <v>6</v>
      </c>
      <c r="C10" s="269">
        <f>+COUNTIF(C11:C18,"★")</f>
        <v>2</v>
      </c>
      <c r="D10" s="269">
        <f>+COUNTIF(D11:D18,"↑")</f>
        <v>0</v>
      </c>
      <c r="E10" s="269">
        <f>+COUNTIF(E11:E18,"↑")</f>
        <v>1</v>
      </c>
      <c r="F10" s="269">
        <f>+COUNTIF(F11:F18,"↔")</f>
        <v>0</v>
      </c>
      <c r="G10" s="269">
        <f>+COUNTIF(G11:G18,"↓")</f>
        <v>3</v>
      </c>
    </row>
    <row r="11" spans="1:15" s="91" customFormat="1" ht="15.75" x14ac:dyDescent="0.25">
      <c r="A11" s="93" t="s">
        <v>11</v>
      </c>
      <c r="B11" s="270"/>
      <c r="C11" s="271"/>
      <c r="D11" s="272"/>
      <c r="E11" s="272"/>
      <c r="F11" s="273"/>
      <c r="G11" s="274"/>
    </row>
    <row r="12" spans="1:15" s="91" customFormat="1" ht="15.75" x14ac:dyDescent="0.25">
      <c r="A12" s="275" t="s">
        <v>12</v>
      </c>
      <c r="B12" s="270"/>
      <c r="C12" s="271" t="s">
        <v>142</v>
      </c>
      <c r="D12" s="272"/>
      <c r="E12" s="272"/>
      <c r="F12" s="273"/>
      <c r="G12" s="274"/>
    </row>
    <row r="13" spans="1:15" s="91" customFormat="1" ht="15.75" x14ac:dyDescent="0.25">
      <c r="A13" s="275" t="s">
        <v>13</v>
      </c>
      <c r="B13" s="270"/>
      <c r="C13" s="271"/>
      <c r="D13" s="272"/>
      <c r="E13" s="272"/>
      <c r="F13" s="273"/>
      <c r="G13" s="274" t="s">
        <v>139</v>
      </c>
    </row>
    <row r="14" spans="1:15" s="91" customFormat="1" ht="15.75" x14ac:dyDescent="0.25">
      <c r="A14" s="275" t="s">
        <v>14</v>
      </c>
      <c r="B14" s="270"/>
      <c r="C14" s="271" t="s">
        <v>142</v>
      </c>
      <c r="D14" s="272"/>
      <c r="E14" s="272"/>
      <c r="F14" s="273"/>
      <c r="G14" s="274"/>
    </row>
    <row r="15" spans="1:15" s="91" customFormat="1" ht="15.75" x14ac:dyDescent="0.25">
      <c r="A15" s="93" t="s">
        <v>15</v>
      </c>
      <c r="B15" s="270"/>
      <c r="C15" s="271"/>
      <c r="D15" s="272"/>
      <c r="E15" s="272"/>
      <c r="F15" s="273"/>
      <c r="G15" s="274"/>
    </row>
    <row r="16" spans="1:15" s="91" customFormat="1" ht="15.75" x14ac:dyDescent="0.25">
      <c r="A16" s="275" t="s">
        <v>16</v>
      </c>
      <c r="B16" s="270"/>
      <c r="C16" s="271"/>
      <c r="D16" s="272"/>
      <c r="E16" s="272"/>
      <c r="F16" s="273"/>
      <c r="G16" s="274" t="s">
        <v>139</v>
      </c>
    </row>
    <row r="17" spans="1:7" s="91" customFormat="1" ht="15.75" x14ac:dyDescent="0.25">
      <c r="A17" s="275" t="s">
        <v>17</v>
      </c>
      <c r="B17" s="270"/>
      <c r="C17" s="271"/>
      <c r="D17" s="272"/>
      <c r="E17" s="272"/>
      <c r="F17" s="273"/>
      <c r="G17" s="274" t="s">
        <v>139</v>
      </c>
    </row>
    <row r="18" spans="1:7" s="91" customFormat="1" ht="15.75" x14ac:dyDescent="0.25">
      <c r="A18" s="93" t="s">
        <v>38</v>
      </c>
      <c r="B18" s="270"/>
      <c r="C18" s="271"/>
      <c r="D18" s="272"/>
      <c r="E18" s="272" t="s">
        <v>140</v>
      </c>
      <c r="F18" s="273"/>
      <c r="G18" s="274"/>
    </row>
    <row r="19" spans="1:7" s="91" customFormat="1" x14ac:dyDescent="0.25">
      <c r="A19" s="267" t="s">
        <v>180</v>
      </c>
      <c r="B19" s="268">
        <f>SUM(C19:G19)</f>
        <v>1</v>
      </c>
      <c r="C19" s="269">
        <f>+COUNTIF(C20:C23,"★")</f>
        <v>0</v>
      </c>
      <c r="D19" s="269">
        <f>+COUNTIF(D20:D23,"↑")</f>
        <v>0</v>
      </c>
      <c r="E19" s="269">
        <f>+COUNTIF(E20:E23,"↑")</f>
        <v>1</v>
      </c>
      <c r="F19" s="269">
        <f>+COUNTIF(F20:F23,"↔")</f>
        <v>0</v>
      </c>
      <c r="G19" s="269">
        <f>+COUNTIF(G20:G23,"↓")</f>
        <v>0</v>
      </c>
    </row>
    <row r="20" spans="1:7" s="91" customFormat="1" ht="15.75" x14ac:dyDescent="0.25">
      <c r="A20" s="93" t="s">
        <v>3</v>
      </c>
      <c r="B20" s="270"/>
      <c r="C20" s="271"/>
      <c r="D20" s="272"/>
      <c r="E20" s="272"/>
      <c r="F20" s="273"/>
      <c r="G20" s="274"/>
    </row>
    <row r="21" spans="1:7" s="91" customFormat="1" ht="15.75" x14ac:dyDescent="0.25">
      <c r="A21" s="275" t="s">
        <v>4</v>
      </c>
      <c r="B21" s="270"/>
      <c r="C21" s="271"/>
      <c r="D21" s="272"/>
      <c r="E21" s="272" t="s">
        <v>140</v>
      </c>
      <c r="F21" s="273"/>
      <c r="G21" s="274"/>
    </row>
    <row r="22" spans="1:7" x14ac:dyDescent="0.25">
      <c r="A22" s="267" t="s">
        <v>231</v>
      </c>
      <c r="B22" s="268">
        <f>SUM(C22:G22)</f>
        <v>0</v>
      </c>
      <c r="C22" s="269">
        <f>+COUNTIF(C23:C23,"★")</f>
        <v>0</v>
      </c>
      <c r="D22" s="269">
        <f>+COUNTIF(D23:D23,"↑")</f>
        <v>0</v>
      </c>
      <c r="E22" s="269">
        <f>+COUNTIF(E23:E23,"↑")</f>
        <v>0</v>
      </c>
      <c r="F22" s="269">
        <f>+COUNTIF(F23:F23,"↔")</f>
        <v>0</v>
      </c>
      <c r="G22" s="269">
        <f>+COUNTIF(G23:G23,"↓")</f>
        <v>0</v>
      </c>
    </row>
    <row r="23" spans="1:7" ht="15.75" x14ac:dyDescent="0.25">
      <c r="A23" s="275"/>
      <c r="B23" s="270"/>
      <c r="C23" s="271"/>
      <c r="D23" s="272"/>
      <c r="E23" s="272"/>
      <c r="F23" s="273"/>
      <c r="G23" s="274"/>
    </row>
    <row r="24" spans="1:7" ht="2.1" customHeight="1" x14ac:dyDescent="0.25"/>
  </sheetData>
  <mergeCells count="2">
    <mergeCell ref="A4:G4"/>
    <mergeCell ref="A2:G2"/>
  </mergeCells>
  <conditionalFormatting sqref="C5 C7:C9 C11:C18 C20:C21">
    <cfRule type="cellIs" dxfId="46" priority="6" operator="greaterThanOrEqual">
      <formula>1</formula>
    </cfRule>
  </conditionalFormatting>
  <conditionalFormatting sqref="C23">
    <cfRule type="cellIs" dxfId="45" priority="1" operator="greaterThanOrEqual">
      <formula>1</formula>
    </cfRule>
  </conditionalFormatting>
  <conditionalFormatting sqref="D5 D7:D9 D11:D18 D20:D21">
    <cfRule type="cellIs" dxfId="44" priority="7" operator="greaterThanOrEqual">
      <formula>1</formula>
    </cfRule>
  </conditionalFormatting>
  <conditionalFormatting sqref="D23:E23">
    <cfRule type="cellIs" dxfId="43" priority="2" operator="greaterThanOrEqual">
      <formula>1</formula>
    </cfRule>
  </conditionalFormatting>
  <conditionalFormatting sqref="E5 E7:E9 E11:E18 E20:E21">
    <cfRule type="cellIs" dxfId="42" priority="8" operator="greaterThanOrEqual">
      <formula>1</formula>
    </cfRule>
  </conditionalFormatting>
  <conditionalFormatting sqref="F5 F7:F9 F11:F18 F20:F21">
    <cfRule type="cellIs" dxfId="41" priority="9" operator="greaterThanOrEqual">
      <formula>1</formula>
    </cfRule>
  </conditionalFormatting>
  <conditionalFormatting sqref="F23">
    <cfRule type="cellIs" dxfId="40" priority="4" operator="greaterThanOrEqual">
      <formula>1</formula>
    </cfRule>
  </conditionalFormatting>
  <conditionalFormatting sqref="G5 G7:G9 G11:G18 G20:G21">
    <cfRule type="cellIs" dxfId="39" priority="10" operator="greaterThanOrEqual">
      <formula>1</formula>
    </cfRule>
  </conditionalFormatting>
  <conditionalFormatting sqref="G23">
    <cfRule type="cellIs" dxfId="38" priority="5" operator="greaterThanOrEqual">
      <formula>1</formula>
    </cfRule>
  </conditionalFormatting>
  <hyperlinks>
    <hyperlink ref="A1" location="Índice!A48" display="Índice" xr:uid="{7C711287-E804-45AF-B949-525074991AC3}"/>
  </hyperlinks>
  <pageMargins left="0.7" right="0.7" top="0.75" bottom="0.75" header="0.3" footer="0.3"/>
  <pageSetup paperSize="9" orientation="portrait" verticalDpi="0"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B414A-F199-469E-98E5-F211F0B99C43}">
  <sheetPr>
    <tabColor rgb="FF003C6C"/>
  </sheetPr>
  <dimension ref="A1:P64"/>
  <sheetViews>
    <sheetView showGridLines="0" zoomScaleNormal="100" workbookViewId="0">
      <pane xSplit="2" ySplit="3" topLeftCell="C4" activePane="bottomRight" state="frozen"/>
      <selection pane="topRight" activeCell="D1" sqref="D1"/>
      <selection pane="bottomLeft" activeCell="A3" sqref="A3"/>
      <selection pane="bottomRight" activeCell="A2" sqref="A2:G2"/>
    </sheetView>
  </sheetViews>
  <sheetFormatPr baseColWidth="10" defaultColWidth="0" defaultRowHeight="15" zeroHeight="1" x14ac:dyDescent="0.25"/>
  <cols>
    <col min="1" max="1" width="76.28515625" style="89" customWidth="1"/>
    <col min="2" max="2" width="8.85546875" style="90" bestFit="1" customWidth="1"/>
    <col min="3" max="3" width="10.28515625" style="90" customWidth="1"/>
    <col min="4" max="4" width="10.5703125" style="90" customWidth="1"/>
    <col min="5" max="5" width="10.28515625" style="90" customWidth="1"/>
    <col min="6" max="6" width="10.42578125" style="90" customWidth="1"/>
    <col min="7" max="7" width="10.7109375" style="90" customWidth="1"/>
    <col min="8" max="8" width="0.42578125" style="89" customWidth="1"/>
    <col min="9" max="16" width="0" style="89" hidden="1" customWidth="1"/>
    <col min="17" max="16384" width="11.42578125" style="89" hidden="1"/>
  </cols>
  <sheetData>
    <row r="1" spans="1:16" x14ac:dyDescent="0.25">
      <c r="A1" s="378" t="s">
        <v>1979</v>
      </c>
    </row>
    <row r="2" spans="1:16" s="511" customFormat="1" ht="24.95" customHeight="1" x14ac:dyDescent="0.25">
      <c r="A2" s="580" t="s">
        <v>1933</v>
      </c>
      <c r="B2" s="580"/>
      <c r="C2" s="580"/>
      <c r="D2" s="580"/>
      <c r="E2" s="580"/>
      <c r="F2" s="580"/>
      <c r="G2" s="580"/>
    </row>
    <row r="3" spans="1:16" ht="30" customHeight="1" x14ac:dyDescent="0.25">
      <c r="A3" s="169"/>
      <c r="B3" s="170" t="s">
        <v>176</v>
      </c>
      <c r="C3" s="102" t="s">
        <v>229</v>
      </c>
      <c r="D3" s="103" t="s">
        <v>230</v>
      </c>
      <c r="E3" s="104" t="s">
        <v>232</v>
      </c>
      <c r="F3" s="105" t="s">
        <v>233</v>
      </c>
      <c r="G3" s="106" t="s">
        <v>831</v>
      </c>
    </row>
    <row r="4" spans="1:16" ht="9.6" customHeight="1" x14ac:dyDescent="0.25">
      <c r="A4" s="579"/>
      <c r="B4" s="579"/>
      <c r="C4" s="579"/>
      <c r="D4" s="579"/>
      <c r="E4" s="579"/>
      <c r="F4" s="579"/>
      <c r="G4" s="579"/>
    </row>
    <row r="5" spans="1:16" ht="13.9" customHeight="1" x14ac:dyDescent="0.25">
      <c r="A5" s="97" t="s">
        <v>2123</v>
      </c>
      <c r="B5" s="278">
        <f>SUM(C5:G5)</f>
        <v>50</v>
      </c>
      <c r="C5" s="279">
        <f>+C6+C23+C35+C58+C59+C62+C63</f>
        <v>15</v>
      </c>
      <c r="D5" s="280">
        <f t="shared" ref="D5:G5" si="0">+D6+D23+D35+D58+D59+D62+D63</f>
        <v>3</v>
      </c>
      <c r="E5" s="281">
        <f t="shared" si="0"/>
        <v>24</v>
      </c>
      <c r="F5" s="266">
        <f t="shared" si="0"/>
        <v>1</v>
      </c>
      <c r="G5" s="282">
        <f t="shared" si="0"/>
        <v>7</v>
      </c>
      <c r="K5"/>
      <c r="L5"/>
      <c r="M5"/>
      <c r="N5"/>
      <c r="O5"/>
      <c r="P5"/>
    </row>
    <row r="6" spans="1:16" s="91" customFormat="1" x14ac:dyDescent="0.25">
      <c r="A6" s="267" t="s">
        <v>2124</v>
      </c>
      <c r="B6" s="268">
        <f t="shared" ref="B6:B63" si="1">SUM(C6:G6)</f>
        <v>15</v>
      </c>
      <c r="C6" s="269">
        <f>+COUNTIF(C7:C22,"★")</f>
        <v>1</v>
      </c>
      <c r="D6" s="269">
        <f>+COUNTIF(D7:D22,"↑")</f>
        <v>2</v>
      </c>
      <c r="E6" s="269">
        <f>+COUNTIF(E7:E22,"↑")</f>
        <v>10</v>
      </c>
      <c r="F6" s="269">
        <f>+COUNTIF(F7:F9,"↔")</f>
        <v>0</v>
      </c>
      <c r="G6" s="269">
        <f>+COUNTIF(G7:G22,"↓")</f>
        <v>2</v>
      </c>
    </row>
    <row r="7" spans="1:16" s="91" customFormat="1" ht="15.75" x14ac:dyDescent="0.25">
      <c r="A7" s="93" t="s">
        <v>49</v>
      </c>
      <c r="B7" s="92"/>
      <c r="C7" s="271"/>
      <c r="D7" s="272"/>
      <c r="E7" s="272" t="s">
        <v>140</v>
      </c>
      <c r="F7" s="273"/>
      <c r="G7" s="274"/>
    </row>
    <row r="8" spans="1:16" s="91" customFormat="1" ht="15.75" x14ac:dyDescent="0.25">
      <c r="A8" s="93" t="s">
        <v>54</v>
      </c>
      <c r="B8" s="92"/>
      <c r="C8" s="271"/>
      <c r="D8" s="272"/>
      <c r="E8" s="272"/>
      <c r="F8" s="273"/>
      <c r="G8" s="274" t="s">
        <v>139</v>
      </c>
    </row>
    <row r="9" spans="1:16" s="91" customFormat="1" ht="15.75" x14ac:dyDescent="0.25">
      <c r="A9" s="93" t="s">
        <v>1912</v>
      </c>
      <c r="B9" s="92"/>
      <c r="C9" s="271"/>
      <c r="D9" s="272"/>
      <c r="E9" s="272"/>
      <c r="F9" s="273"/>
      <c r="G9" s="274" t="s">
        <v>139</v>
      </c>
    </row>
    <row r="10" spans="1:16" s="91" customFormat="1" ht="15.75" x14ac:dyDescent="0.25">
      <c r="A10" s="93" t="s">
        <v>55</v>
      </c>
      <c r="B10" s="92"/>
      <c r="C10" s="271"/>
      <c r="D10" s="272" t="s">
        <v>140</v>
      </c>
      <c r="E10" s="272"/>
      <c r="F10" s="273"/>
      <c r="G10" s="274"/>
    </row>
    <row r="11" spans="1:16" s="91" customFormat="1" ht="15.75" x14ac:dyDescent="0.25">
      <c r="A11" s="93" t="s">
        <v>2125</v>
      </c>
      <c r="B11" s="92"/>
      <c r="C11" s="271"/>
      <c r="D11" s="272"/>
      <c r="E11" s="272" t="s">
        <v>140</v>
      </c>
      <c r="F11" s="273"/>
      <c r="G11" s="274"/>
    </row>
    <row r="12" spans="1:16" s="91" customFormat="1" ht="15.75" x14ac:dyDescent="0.25">
      <c r="A12" s="93" t="s">
        <v>56</v>
      </c>
      <c r="B12" s="92"/>
      <c r="C12" s="271" t="s">
        <v>142</v>
      </c>
      <c r="D12" s="272"/>
      <c r="E12" s="272"/>
      <c r="F12" s="273"/>
      <c r="G12" s="274"/>
    </row>
    <row r="13" spans="1:16" s="91" customFormat="1" ht="24" x14ac:dyDescent="0.25">
      <c r="A13" s="93" t="s">
        <v>57</v>
      </c>
      <c r="B13" s="92"/>
      <c r="C13" s="271"/>
      <c r="D13" s="272"/>
      <c r="E13" s="272" t="s">
        <v>140</v>
      </c>
      <c r="F13" s="273"/>
      <c r="G13" s="274"/>
    </row>
    <row r="14" spans="1:16" s="91" customFormat="1" ht="24" x14ac:dyDescent="0.25">
      <c r="A14" s="93" t="s">
        <v>59</v>
      </c>
      <c r="B14" s="92"/>
      <c r="C14" s="271"/>
      <c r="D14" s="272"/>
      <c r="E14" s="272" t="s">
        <v>140</v>
      </c>
      <c r="F14" s="273"/>
      <c r="G14" s="274"/>
    </row>
    <row r="15" spans="1:16" s="91" customFormat="1" ht="24" x14ac:dyDescent="0.25">
      <c r="A15" s="93" t="s">
        <v>61</v>
      </c>
      <c r="B15" s="92"/>
      <c r="C15" s="271"/>
      <c r="D15" s="272"/>
      <c r="E15" s="272" t="s">
        <v>140</v>
      </c>
      <c r="F15" s="273"/>
      <c r="G15" s="274"/>
    </row>
    <row r="16" spans="1:16" s="91" customFormat="1" ht="24" x14ac:dyDescent="0.25">
      <c r="A16" s="93" t="s">
        <v>63</v>
      </c>
      <c r="B16" s="92"/>
      <c r="C16" s="271"/>
      <c r="D16" s="272"/>
      <c r="E16" s="272" t="s">
        <v>140</v>
      </c>
      <c r="F16" s="273"/>
      <c r="G16" s="274"/>
    </row>
    <row r="17" spans="1:7" s="91" customFormat="1" ht="24" x14ac:dyDescent="0.25">
      <c r="A17" s="93" t="s">
        <v>65</v>
      </c>
      <c r="B17" s="92"/>
      <c r="C17" s="271"/>
      <c r="D17" s="272"/>
      <c r="E17" s="272" t="s">
        <v>140</v>
      </c>
      <c r="F17" s="273"/>
      <c r="G17" s="274"/>
    </row>
    <row r="18" spans="1:7" s="91" customFormat="1" ht="24" x14ac:dyDescent="0.25">
      <c r="A18" s="93" t="s">
        <v>67</v>
      </c>
      <c r="B18" s="92"/>
      <c r="C18" s="271"/>
      <c r="D18" s="272"/>
      <c r="E18" s="272"/>
      <c r="F18" s="273"/>
      <c r="G18" s="274"/>
    </row>
    <row r="19" spans="1:7" s="91" customFormat="1" ht="15.75" x14ac:dyDescent="0.25">
      <c r="A19" s="275" t="s">
        <v>68</v>
      </c>
      <c r="B19" s="92"/>
      <c r="C19" s="271"/>
      <c r="D19" s="272"/>
      <c r="E19" s="272" t="s">
        <v>140</v>
      </c>
      <c r="F19" s="273"/>
      <c r="G19" s="274"/>
    </row>
    <row r="20" spans="1:7" s="91" customFormat="1" ht="15.75" x14ac:dyDescent="0.25">
      <c r="A20" s="275" t="s">
        <v>69</v>
      </c>
      <c r="B20" s="92"/>
      <c r="C20" s="271"/>
      <c r="D20" s="272"/>
      <c r="E20" s="272" t="s">
        <v>140</v>
      </c>
      <c r="F20" s="273"/>
      <c r="G20" s="274"/>
    </row>
    <row r="21" spans="1:7" s="91" customFormat="1" ht="15.75" x14ac:dyDescent="0.25">
      <c r="A21" s="275" t="s">
        <v>70</v>
      </c>
      <c r="B21" s="92"/>
      <c r="C21" s="271"/>
      <c r="D21" s="272"/>
      <c r="E21" s="272" t="s">
        <v>140</v>
      </c>
      <c r="F21" s="273"/>
      <c r="G21" s="274"/>
    </row>
    <row r="22" spans="1:7" s="91" customFormat="1" ht="15.75" x14ac:dyDescent="0.25">
      <c r="A22" s="93" t="s">
        <v>71</v>
      </c>
      <c r="B22" s="92"/>
      <c r="C22" s="271"/>
      <c r="D22" s="272" t="s">
        <v>140</v>
      </c>
      <c r="E22" s="272"/>
      <c r="F22" s="273"/>
      <c r="G22" s="274"/>
    </row>
    <row r="23" spans="1:7" s="91" customFormat="1" ht="14.25" customHeight="1" x14ac:dyDescent="0.25">
      <c r="A23" s="267" t="s">
        <v>2126</v>
      </c>
      <c r="B23" s="268">
        <f t="shared" si="1"/>
        <v>11</v>
      </c>
      <c r="C23" s="269">
        <f>+COUNTIF(C24:C34,"★")</f>
        <v>2</v>
      </c>
      <c r="D23" s="269">
        <f>+COUNTIF(D24:D34,"↑")</f>
        <v>0</v>
      </c>
      <c r="E23" s="269">
        <f>+COUNTIF(E24:E34,"↑")</f>
        <v>6</v>
      </c>
      <c r="F23" s="269">
        <f>+COUNTIF(F24:F34,"↔")</f>
        <v>0</v>
      </c>
      <c r="G23" s="269">
        <f>+COUNTIF(G24:G34,"↓")</f>
        <v>3</v>
      </c>
    </row>
    <row r="24" spans="1:7" s="91" customFormat="1" ht="14.25" customHeight="1" x14ac:dyDescent="0.25">
      <c r="A24" s="93" t="s">
        <v>74</v>
      </c>
      <c r="B24" s="92"/>
      <c r="C24" s="271"/>
      <c r="D24" s="272"/>
      <c r="E24" s="272" t="s">
        <v>140</v>
      </c>
      <c r="F24" s="273"/>
      <c r="G24" s="274"/>
    </row>
    <row r="25" spans="1:7" s="91" customFormat="1" ht="14.25" customHeight="1" x14ac:dyDescent="0.25">
      <c r="A25" s="93" t="s">
        <v>75</v>
      </c>
      <c r="B25" s="92"/>
      <c r="C25" s="271"/>
      <c r="D25" s="272"/>
      <c r="E25" s="272" t="s">
        <v>140</v>
      </c>
      <c r="F25" s="273"/>
      <c r="G25" s="274"/>
    </row>
    <row r="26" spans="1:7" s="91" customFormat="1" ht="14.25" customHeight="1" x14ac:dyDescent="0.25">
      <c r="A26" s="93" t="s">
        <v>78</v>
      </c>
      <c r="B26" s="92"/>
      <c r="C26" s="271"/>
      <c r="D26" s="272"/>
      <c r="E26" s="272"/>
      <c r="F26" s="273"/>
      <c r="G26" s="274" t="s">
        <v>139</v>
      </c>
    </row>
    <row r="27" spans="1:7" s="91" customFormat="1" ht="14.25" customHeight="1" x14ac:dyDescent="0.25">
      <c r="A27" s="93" t="s">
        <v>79</v>
      </c>
      <c r="B27" s="92"/>
      <c r="C27" s="271" t="s">
        <v>142</v>
      </c>
      <c r="D27" s="272"/>
      <c r="E27" s="272"/>
      <c r="F27" s="273"/>
      <c r="G27" s="274"/>
    </row>
    <row r="28" spans="1:7" s="91" customFormat="1" ht="14.25" customHeight="1" x14ac:dyDescent="0.25">
      <c r="A28" s="93" t="s">
        <v>80</v>
      </c>
      <c r="B28" s="92"/>
      <c r="C28" s="271"/>
      <c r="D28" s="272"/>
      <c r="E28" s="272" t="s">
        <v>140</v>
      </c>
      <c r="F28" s="273"/>
      <c r="G28" s="274"/>
    </row>
    <row r="29" spans="1:7" s="91" customFormat="1" ht="14.25" customHeight="1" x14ac:dyDescent="0.25">
      <c r="A29" s="93" t="s">
        <v>81</v>
      </c>
      <c r="B29" s="92"/>
      <c r="C29" s="271"/>
      <c r="D29" s="272"/>
      <c r="E29" s="272" t="s">
        <v>140</v>
      </c>
      <c r="F29" s="273"/>
      <c r="G29" s="274"/>
    </row>
    <row r="30" spans="1:7" s="91" customFormat="1" ht="14.25" customHeight="1" x14ac:dyDescent="0.25">
      <c r="A30" s="93" t="s">
        <v>82</v>
      </c>
      <c r="B30" s="92"/>
      <c r="C30" s="271" t="s">
        <v>142</v>
      </c>
      <c r="D30" s="272"/>
      <c r="E30" s="272"/>
      <c r="F30" s="273"/>
      <c r="G30" s="274"/>
    </row>
    <row r="31" spans="1:7" s="91" customFormat="1" ht="14.25" customHeight="1" x14ac:dyDescent="0.25">
      <c r="A31" s="93" t="s">
        <v>86</v>
      </c>
      <c r="B31" s="92"/>
      <c r="C31" s="271"/>
      <c r="D31" s="272"/>
      <c r="E31" s="272"/>
      <c r="F31" s="273"/>
      <c r="G31" s="274" t="s">
        <v>139</v>
      </c>
    </row>
    <row r="32" spans="1:7" s="91" customFormat="1" ht="24" x14ac:dyDescent="0.25">
      <c r="A32" s="93" t="s">
        <v>87</v>
      </c>
      <c r="B32" s="92"/>
      <c r="C32" s="271"/>
      <c r="D32" s="272"/>
      <c r="E32" s="272"/>
      <c r="F32" s="273"/>
      <c r="G32" s="274" t="s">
        <v>139</v>
      </c>
    </row>
    <row r="33" spans="1:7" s="91" customFormat="1" ht="14.25" customHeight="1" x14ac:dyDescent="0.25">
      <c r="A33" s="93" t="s">
        <v>88</v>
      </c>
      <c r="B33" s="92"/>
      <c r="C33" s="271"/>
      <c r="D33" s="272"/>
      <c r="E33" s="272" t="s">
        <v>140</v>
      </c>
      <c r="F33" s="273"/>
      <c r="G33" s="274"/>
    </row>
    <row r="34" spans="1:7" s="91" customFormat="1" ht="14.25" customHeight="1" x14ac:dyDescent="0.25">
      <c r="A34" s="93" t="s">
        <v>91</v>
      </c>
      <c r="B34" s="92"/>
      <c r="C34" s="271"/>
      <c r="D34" s="272"/>
      <c r="E34" s="272" t="s">
        <v>140</v>
      </c>
      <c r="F34" s="273"/>
      <c r="G34" s="274"/>
    </row>
    <row r="35" spans="1:7" s="91" customFormat="1" x14ac:dyDescent="0.25">
      <c r="A35" s="267" t="s">
        <v>2127</v>
      </c>
      <c r="B35" s="268">
        <f t="shared" si="1"/>
        <v>22</v>
      </c>
      <c r="C35" s="269">
        <f>+COUNTIF(C36:C57,"★")</f>
        <v>12</v>
      </c>
      <c r="D35" s="269">
        <f>+COUNTIF(D36:D57,"↑")</f>
        <v>0</v>
      </c>
      <c r="E35" s="269">
        <f>+COUNTIF(E36:E57,"↑")</f>
        <v>7</v>
      </c>
      <c r="F35" s="269">
        <f>+COUNTIF(F36:F57,"↔")</f>
        <v>1</v>
      </c>
      <c r="G35" s="269">
        <f>+COUNTIF(G36:G57,"↓")</f>
        <v>2</v>
      </c>
    </row>
    <row r="36" spans="1:7" s="91" customFormat="1" ht="15.75" x14ac:dyDescent="0.25">
      <c r="A36" s="93" t="s">
        <v>202</v>
      </c>
      <c r="B36" s="92"/>
      <c r="C36" s="271" t="s">
        <v>142</v>
      </c>
      <c r="D36" s="272"/>
      <c r="E36" s="272"/>
      <c r="F36" s="273"/>
      <c r="G36" s="274"/>
    </row>
    <row r="37" spans="1:7" s="91" customFormat="1" ht="15.75" x14ac:dyDescent="0.25">
      <c r="A37" s="93" t="s">
        <v>201</v>
      </c>
      <c r="B37" s="92"/>
      <c r="C37" s="271" t="s">
        <v>142</v>
      </c>
      <c r="D37" s="272"/>
      <c r="E37" s="272"/>
      <c r="F37" s="273"/>
      <c r="G37" s="274"/>
    </row>
    <row r="38" spans="1:7" s="91" customFormat="1" ht="24" x14ac:dyDescent="0.25">
      <c r="A38" s="93" t="s">
        <v>47</v>
      </c>
      <c r="B38" s="92"/>
      <c r="C38" s="271" t="s">
        <v>142</v>
      </c>
      <c r="D38" s="272"/>
      <c r="E38" s="272"/>
      <c r="F38" s="273"/>
      <c r="G38" s="274"/>
    </row>
    <row r="39" spans="1:7" s="91" customFormat="1" ht="15.75" x14ac:dyDescent="0.25">
      <c r="A39" s="93" t="s">
        <v>200</v>
      </c>
      <c r="B39" s="92"/>
      <c r="C39" s="271" t="s">
        <v>142</v>
      </c>
      <c r="D39" s="272"/>
      <c r="E39" s="272"/>
      <c r="F39" s="273"/>
      <c r="G39" s="274"/>
    </row>
    <row r="40" spans="1:7" s="91" customFormat="1" ht="15.75" x14ac:dyDescent="0.25">
      <c r="A40" s="93" t="s">
        <v>199</v>
      </c>
      <c r="B40" s="92"/>
      <c r="C40" s="271" t="s">
        <v>142</v>
      </c>
      <c r="D40" s="272"/>
      <c r="E40" s="272"/>
      <c r="F40" s="273"/>
      <c r="G40" s="274"/>
    </row>
    <row r="41" spans="1:7" s="91" customFormat="1" ht="15.75" x14ac:dyDescent="0.25">
      <c r="A41" s="93" t="s">
        <v>204</v>
      </c>
      <c r="B41" s="92"/>
      <c r="C41" s="271" t="s">
        <v>142</v>
      </c>
      <c r="D41" s="272"/>
      <c r="E41" s="272"/>
      <c r="F41" s="273"/>
      <c r="G41" s="274"/>
    </row>
    <row r="42" spans="1:7" s="91" customFormat="1" ht="15.75" x14ac:dyDescent="0.25">
      <c r="A42" s="93" t="s">
        <v>203</v>
      </c>
      <c r="B42" s="92"/>
      <c r="C42" s="271" t="s">
        <v>142</v>
      </c>
      <c r="D42" s="272"/>
      <c r="E42" s="272"/>
      <c r="F42" s="273"/>
      <c r="G42" s="274"/>
    </row>
    <row r="43" spans="1:7" s="91" customFormat="1" ht="24" x14ac:dyDescent="0.25">
      <c r="A43" s="93" t="s">
        <v>48</v>
      </c>
      <c r="B43" s="92"/>
      <c r="C43" s="271" t="s">
        <v>142</v>
      </c>
      <c r="D43" s="272"/>
      <c r="E43" s="272"/>
      <c r="F43" s="273"/>
      <c r="G43" s="274"/>
    </row>
    <row r="44" spans="1:7" s="91" customFormat="1" ht="15.75" x14ac:dyDescent="0.25">
      <c r="A44" s="93" t="s">
        <v>1911</v>
      </c>
      <c r="B44" s="92"/>
      <c r="C44" s="271" t="s">
        <v>142</v>
      </c>
      <c r="D44" s="272"/>
      <c r="E44" s="272"/>
      <c r="F44" s="273"/>
      <c r="G44" s="274"/>
    </row>
    <row r="45" spans="1:7" s="91" customFormat="1" ht="15.75" x14ac:dyDescent="0.25">
      <c r="A45" s="93" t="s">
        <v>205</v>
      </c>
      <c r="B45" s="92"/>
      <c r="C45" s="271" t="s">
        <v>142</v>
      </c>
      <c r="D45" s="272"/>
      <c r="E45" s="272"/>
      <c r="F45" s="273"/>
      <c r="G45" s="274"/>
    </row>
    <row r="46" spans="1:7" s="91" customFormat="1" ht="15.75" x14ac:dyDescent="0.25">
      <c r="A46" s="93" t="s">
        <v>206</v>
      </c>
      <c r="B46" s="92"/>
      <c r="C46" s="271" t="s">
        <v>142</v>
      </c>
      <c r="D46" s="272"/>
      <c r="E46" s="272"/>
      <c r="F46" s="273"/>
      <c r="G46" s="274"/>
    </row>
    <row r="47" spans="1:7" s="91" customFormat="1" ht="15.75" x14ac:dyDescent="0.25">
      <c r="A47" s="93" t="s">
        <v>207</v>
      </c>
      <c r="B47" s="92"/>
      <c r="C47" s="271" t="s">
        <v>142</v>
      </c>
      <c r="D47" s="272"/>
      <c r="E47" s="272"/>
      <c r="F47" s="273"/>
      <c r="G47" s="274"/>
    </row>
    <row r="48" spans="1:7" s="91" customFormat="1" ht="15.75" x14ac:dyDescent="0.25">
      <c r="A48" s="93" t="s">
        <v>72</v>
      </c>
      <c r="B48" s="92"/>
      <c r="C48" s="271"/>
      <c r="D48" s="272"/>
      <c r="E48" s="272" t="s">
        <v>140</v>
      </c>
      <c r="F48" s="273"/>
      <c r="G48" s="274"/>
    </row>
    <row r="49" spans="1:7" s="91" customFormat="1" ht="15.75" x14ac:dyDescent="0.25">
      <c r="A49" s="93" t="s">
        <v>96</v>
      </c>
      <c r="B49" s="92"/>
      <c r="C49" s="271"/>
      <c r="D49" s="272"/>
      <c r="E49" s="272"/>
      <c r="F49" s="273" t="s">
        <v>154</v>
      </c>
      <c r="G49" s="274"/>
    </row>
    <row r="50" spans="1:7" s="91" customFormat="1" ht="15.75" x14ac:dyDescent="0.25">
      <c r="A50" s="93" t="s">
        <v>97</v>
      </c>
      <c r="B50" s="92"/>
      <c r="C50" s="271"/>
      <c r="D50" s="272"/>
      <c r="E50" s="272" t="s">
        <v>140</v>
      </c>
      <c r="F50" s="273"/>
      <c r="G50" s="274"/>
    </row>
    <row r="51" spans="1:7" s="91" customFormat="1" ht="15.75" x14ac:dyDescent="0.25">
      <c r="A51" s="93" t="s">
        <v>98</v>
      </c>
      <c r="B51" s="92"/>
      <c r="C51" s="271"/>
      <c r="D51" s="272"/>
      <c r="E51" s="272"/>
      <c r="F51" s="273"/>
      <c r="G51" s="274" t="s">
        <v>139</v>
      </c>
    </row>
    <row r="52" spans="1:7" s="91" customFormat="1" ht="15.75" x14ac:dyDescent="0.25">
      <c r="A52" s="93" t="s">
        <v>99</v>
      </c>
      <c r="B52" s="92"/>
      <c r="C52" s="271"/>
      <c r="D52" s="272"/>
      <c r="E52" s="272" t="s">
        <v>140</v>
      </c>
      <c r="F52" s="273"/>
      <c r="G52" s="274"/>
    </row>
    <row r="53" spans="1:7" s="91" customFormat="1" ht="15.75" x14ac:dyDescent="0.25">
      <c r="A53" s="93" t="s">
        <v>100</v>
      </c>
      <c r="B53" s="92"/>
      <c r="C53" s="271"/>
      <c r="D53" s="272"/>
      <c r="E53" s="272" t="s">
        <v>140</v>
      </c>
      <c r="F53" s="273"/>
      <c r="G53" s="274"/>
    </row>
    <row r="54" spans="1:7" s="91" customFormat="1" ht="15.75" x14ac:dyDescent="0.25">
      <c r="A54" s="93" t="s">
        <v>101</v>
      </c>
      <c r="B54" s="92"/>
      <c r="C54" s="271"/>
      <c r="D54" s="272"/>
      <c r="E54" s="272" t="s">
        <v>140</v>
      </c>
      <c r="F54" s="273"/>
      <c r="G54" s="274"/>
    </row>
    <row r="55" spans="1:7" s="91" customFormat="1" ht="15.75" x14ac:dyDescent="0.25">
      <c r="A55" s="93" t="s">
        <v>102</v>
      </c>
      <c r="B55" s="92"/>
      <c r="C55" s="271"/>
      <c r="D55" s="272"/>
      <c r="E55" s="272"/>
      <c r="F55" s="273"/>
      <c r="G55" s="274" t="s">
        <v>139</v>
      </c>
    </row>
    <row r="56" spans="1:7" s="91" customFormat="1" ht="15.75" x14ac:dyDescent="0.25">
      <c r="A56" s="93" t="s">
        <v>103</v>
      </c>
      <c r="B56" s="92"/>
      <c r="C56" s="271"/>
      <c r="D56" s="272"/>
      <c r="E56" s="272" t="s">
        <v>140</v>
      </c>
      <c r="F56" s="273"/>
      <c r="G56" s="274"/>
    </row>
    <row r="57" spans="1:7" s="91" customFormat="1" ht="15.75" x14ac:dyDescent="0.25">
      <c r="A57" s="93" t="s">
        <v>104</v>
      </c>
      <c r="B57" s="92"/>
      <c r="C57" s="271"/>
      <c r="D57" s="272"/>
      <c r="E57" s="272" t="s">
        <v>140</v>
      </c>
      <c r="F57" s="273"/>
      <c r="G57" s="274"/>
    </row>
    <row r="58" spans="1:7" x14ac:dyDescent="0.25">
      <c r="A58" s="267" t="s">
        <v>2128</v>
      </c>
      <c r="B58" s="268">
        <v>0</v>
      </c>
      <c r="C58" s="269"/>
      <c r="D58" s="269"/>
      <c r="E58" s="269"/>
      <c r="F58" s="269"/>
      <c r="G58" s="269"/>
    </row>
    <row r="59" spans="1:7" x14ac:dyDescent="0.25">
      <c r="A59" s="267" t="s">
        <v>2129</v>
      </c>
      <c r="B59" s="268">
        <f t="shared" ref="B59" si="2">SUM(C59:G59)</f>
        <v>2</v>
      </c>
      <c r="C59" s="269">
        <f>+COUNTIF(C60:C61,"★")</f>
        <v>0</v>
      </c>
      <c r="D59" s="269">
        <f>+COUNTIF(D60:D61,"↑")</f>
        <v>1</v>
      </c>
      <c r="E59" s="269">
        <f>+COUNTIF(E60:E61,"↑")</f>
        <v>1</v>
      </c>
      <c r="F59" s="269">
        <f>+COUNTIF(F60:F61,"↔")</f>
        <v>0</v>
      </c>
      <c r="G59" s="269">
        <f>+COUNTIF(G60:G61,"↓")</f>
        <v>0</v>
      </c>
    </row>
    <row r="60" spans="1:7" ht="15.75" x14ac:dyDescent="0.25">
      <c r="A60" s="93" t="s">
        <v>89</v>
      </c>
      <c r="B60" s="92"/>
      <c r="C60" s="271"/>
      <c r="D60" s="272" t="s">
        <v>140</v>
      </c>
      <c r="E60" s="272"/>
      <c r="F60" s="273"/>
      <c r="G60" s="274"/>
    </row>
    <row r="61" spans="1:7" ht="15.75" x14ac:dyDescent="0.25">
      <c r="A61" s="93" t="s">
        <v>90</v>
      </c>
      <c r="B61" s="92"/>
      <c r="C61" s="271"/>
      <c r="D61" s="272"/>
      <c r="E61" s="272" t="s">
        <v>140</v>
      </c>
      <c r="F61" s="273"/>
      <c r="G61" s="274"/>
    </row>
    <row r="62" spans="1:7" x14ac:dyDescent="0.25">
      <c r="A62" s="267" t="s">
        <v>2130</v>
      </c>
      <c r="B62" s="268">
        <f t="shared" si="1"/>
        <v>0</v>
      </c>
      <c r="C62" s="269"/>
      <c r="D62" s="269"/>
      <c r="E62" s="269"/>
      <c r="F62" s="269"/>
      <c r="G62" s="269"/>
    </row>
    <row r="63" spans="1:7" x14ac:dyDescent="0.25">
      <c r="A63" s="267" t="s">
        <v>2131</v>
      </c>
      <c r="B63" s="268">
        <f t="shared" si="1"/>
        <v>0</v>
      </c>
      <c r="C63" s="269"/>
      <c r="D63" s="269"/>
      <c r="E63" s="269"/>
      <c r="F63" s="269"/>
      <c r="G63" s="269"/>
    </row>
    <row r="64" spans="1:7" ht="0.95" customHeight="1" x14ac:dyDescent="0.25"/>
  </sheetData>
  <mergeCells count="2">
    <mergeCell ref="A2:G2"/>
    <mergeCell ref="A4:G4"/>
  </mergeCells>
  <phoneticPr fontId="34" type="noConversion"/>
  <conditionalFormatting sqref="C5">
    <cfRule type="cellIs" dxfId="37" priority="1" operator="greaterThanOrEqual">
      <formula>1</formula>
    </cfRule>
  </conditionalFormatting>
  <conditionalFormatting sqref="C7:C22 C24:C34 C36:C57 C60:C61">
    <cfRule type="cellIs" dxfId="36" priority="7" operator="greaterThanOrEqual">
      <formula>1</formula>
    </cfRule>
  </conditionalFormatting>
  <conditionalFormatting sqref="D5">
    <cfRule type="cellIs" dxfId="35" priority="2" operator="greaterThanOrEqual">
      <formula>1</formula>
    </cfRule>
  </conditionalFormatting>
  <conditionalFormatting sqref="D7:D22 D24:D34 D36:D57 D60:D61">
    <cfRule type="cellIs" dxfId="34" priority="8" operator="greaterThanOrEqual">
      <formula>1</formula>
    </cfRule>
  </conditionalFormatting>
  <conditionalFormatting sqref="E5">
    <cfRule type="cellIs" dxfId="33" priority="3" operator="greaterThanOrEqual">
      <formula>1</formula>
    </cfRule>
  </conditionalFormatting>
  <conditionalFormatting sqref="E7:E22 E24:E34 E36:E56 E60:E61">
    <cfRule type="cellIs" dxfId="32" priority="9" operator="greaterThanOrEqual">
      <formula>1</formula>
    </cfRule>
  </conditionalFormatting>
  <conditionalFormatting sqref="E57">
    <cfRule type="cellIs" dxfId="31" priority="6" operator="greaterThanOrEqual">
      <formula>1</formula>
    </cfRule>
  </conditionalFormatting>
  <conditionalFormatting sqref="F5">
    <cfRule type="cellIs" dxfId="30" priority="4" operator="greaterThanOrEqual">
      <formula>1</formula>
    </cfRule>
  </conditionalFormatting>
  <conditionalFormatting sqref="F7:F22 F24:F34 F36:F57 F60:F61">
    <cfRule type="cellIs" dxfId="29" priority="10" operator="greaterThanOrEqual">
      <formula>1</formula>
    </cfRule>
  </conditionalFormatting>
  <conditionalFormatting sqref="G5">
    <cfRule type="cellIs" dxfId="28" priority="5" operator="greaterThanOrEqual">
      <formula>1</formula>
    </cfRule>
  </conditionalFormatting>
  <conditionalFormatting sqref="G7:G22 G24:G34 G36:G57 G60:G61">
    <cfRule type="cellIs" dxfId="27" priority="11" operator="greaterThanOrEqual">
      <formula>1</formula>
    </cfRule>
  </conditionalFormatting>
  <hyperlinks>
    <hyperlink ref="A1" location="Índice!A48" display="Índice" xr:uid="{57338F1E-E4D4-4820-A32E-B6BD0B23B752}"/>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D18F2-77D4-4B47-9A0B-92E1B764148A}">
  <sheetPr>
    <tabColor rgb="FF003C6C"/>
  </sheetPr>
  <dimension ref="A1:P53"/>
  <sheetViews>
    <sheetView showGridLines="0" zoomScaleNormal="100" workbookViewId="0">
      <pane xSplit="2" ySplit="3" topLeftCell="C4" activePane="bottomRight" state="frozen"/>
      <selection pane="topRight" activeCell="D1" sqref="D1"/>
      <selection pane="bottomLeft" activeCell="A3" sqref="A3"/>
      <selection pane="bottomRight" activeCell="A2" sqref="A2:G2"/>
    </sheetView>
  </sheetViews>
  <sheetFormatPr baseColWidth="10" defaultColWidth="0" defaultRowHeight="15" zeroHeight="1" x14ac:dyDescent="0.25"/>
  <cols>
    <col min="1" max="1" width="76.28515625" style="89" customWidth="1"/>
    <col min="2" max="2" width="8.85546875" style="90" bestFit="1" customWidth="1"/>
    <col min="3" max="3" width="10.28515625" style="90" customWidth="1"/>
    <col min="4" max="4" width="10.5703125" style="90" customWidth="1"/>
    <col min="5" max="5" width="10.28515625" style="90" customWidth="1"/>
    <col min="6" max="6" width="10.42578125" style="90" customWidth="1"/>
    <col min="7" max="7" width="10.7109375" style="90" customWidth="1"/>
    <col min="8" max="8" width="0.42578125" style="89" customWidth="1"/>
    <col min="9" max="16" width="0" style="89" hidden="1" customWidth="1"/>
    <col min="17" max="16384" width="11.42578125" style="89" hidden="1"/>
  </cols>
  <sheetData>
    <row r="1" spans="1:16" x14ac:dyDescent="0.25">
      <c r="A1" s="378" t="s">
        <v>1979</v>
      </c>
    </row>
    <row r="2" spans="1:16" s="511" customFormat="1" ht="24.95" customHeight="1" x14ac:dyDescent="0.25">
      <c r="A2" s="580" t="s">
        <v>1934</v>
      </c>
      <c r="B2" s="580"/>
      <c r="C2" s="580"/>
      <c r="D2" s="580"/>
      <c r="E2" s="580"/>
      <c r="F2" s="580"/>
      <c r="G2" s="580"/>
    </row>
    <row r="3" spans="1:16" ht="30" customHeight="1" x14ac:dyDescent="0.25">
      <c r="A3" s="169"/>
      <c r="B3" s="170" t="s">
        <v>176</v>
      </c>
      <c r="C3" s="102" t="s">
        <v>229</v>
      </c>
      <c r="D3" s="103" t="s">
        <v>230</v>
      </c>
      <c r="E3" s="104" t="s">
        <v>232</v>
      </c>
      <c r="F3" s="105" t="s">
        <v>233</v>
      </c>
      <c r="G3" s="106" t="s">
        <v>831</v>
      </c>
    </row>
    <row r="4" spans="1:16" ht="9.6" customHeight="1" x14ac:dyDescent="0.25">
      <c r="A4" s="579"/>
      <c r="B4" s="579"/>
      <c r="C4" s="579"/>
      <c r="D4" s="579"/>
      <c r="E4" s="579"/>
      <c r="F4" s="579"/>
      <c r="G4" s="579"/>
    </row>
    <row r="5" spans="1:16" ht="13.9" customHeight="1" x14ac:dyDescent="0.25">
      <c r="A5" s="97" t="s">
        <v>181</v>
      </c>
      <c r="B5" s="278">
        <f>SUM(C5:G5)</f>
        <v>39</v>
      </c>
      <c r="C5" s="279">
        <f>+C6+C20+C25+C39+C42</f>
        <v>4</v>
      </c>
      <c r="D5" s="280">
        <f>+D6+D20+D25+D39+D42</f>
        <v>2</v>
      </c>
      <c r="E5" s="281">
        <f>+E6+E20+E25+E39+E42</f>
        <v>18</v>
      </c>
      <c r="F5" s="283">
        <f>+F6+F20+F25+F39+F42</f>
        <v>5</v>
      </c>
      <c r="G5" s="282">
        <f>+G6+G20+G25+G39+G42</f>
        <v>10</v>
      </c>
      <c r="K5"/>
      <c r="L5"/>
      <c r="M5"/>
      <c r="N5"/>
      <c r="O5"/>
      <c r="P5"/>
    </row>
    <row r="6" spans="1:16" s="91" customFormat="1" ht="36" x14ac:dyDescent="0.25">
      <c r="A6" s="267" t="s">
        <v>182</v>
      </c>
      <c r="B6" s="268">
        <f t="shared" ref="B6" si="0">SUM(C6:G6)</f>
        <v>12</v>
      </c>
      <c r="C6" s="269">
        <f>+COUNTIF(C7:C19,"★")</f>
        <v>1</v>
      </c>
      <c r="D6" s="269">
        <f>+COUNTIF(D7:D19,"↑")</f>
        <v>1</v>
      </c>
      <c r="E6" s="269">
        <f>+COUNTIF(E7:E19,"↑")</f>
        <v>4</v>
      </c>
      <c r="F6" s="269">
        <f>+COUNTIF(F7:F19,"↔")</f>
        <v>5</v>
      </c>
      <c r="G6" s="269">
        <f>+COUNTIF(G7:G19,"↓")</f>
        <v>1</v>
      </c>
    </row>
    <row r="7" spans="1:16" s="91" customFormat="1" ht="24" x14ac:dyDescent="0.25">
      <c r="A7" s="93" t="s">
        <v>18</v>
      </c>
      <c r="B7" s="92"/>
      <c r="C7" s="100"/>
      <c r="D7" s="101"/>
      <c r="E7" s="272" t="s">
        <v>140</v>
      </c>
      <c r="F7" s="98"/>
      <c r="G7" s="99"/>
    </row>
    <row r="8" spans="1:16" s="91" customFormat="1" ht="15.75" x14ac:dyDescent="0.25">
      <c r="A8" s="93" t="s">
        <v>21</v>
      </c>
      <c r="B8" s="92"/>
      <c r="C8" s="100"/>
      <c r="D8" s="101"/>
      <c r="E8" s="101"/>
      <c r="F8" s="273" t="s">
        <v>154</v>
      </c>
      <c r="G8" s="99"/>
    </row>
    <row r="9" spans="1:16" s="91" customFormat="1" ht="15.75" x14ac:dyDescent="0.25">
      <c r="A9" s="93" t="s">
        <v>23</v>
      </c>
      <c r="B9" s="92"/>
      <c r="C9" s="271" t="s">
        <v>142</v>
      </c>
      <c r="D9" s="101"/>
      <c r="E9" s="101"/>
      <c r="F9" s="98"/>
      <c r="G9" s="99"/>
    </row>
    <row r="10" spans="1:16" s="91" customFormat="1" ht="15.75" x14ac:dyDescent="0.25">
      <c r="A10" s="93" t="s">
        <v>25</v>
      </c>
      <c r="B10" s="92"/>
      <c r="C10" s="100"/>
      <c r="D10" s="101"/>
      <c r="E10" s="101"/>
      <c r="F10" s="273" t="s">
        <v>154</v>
      </c>
      <c r="G10" s="99"/>
    </row>
    <row r="11" spans="1:16" s="91" customFormat="1" ht="15.75" x14ac:dyDescent="0.25">
      <c r="A11" s="93" t="s">
        <v>27</v>
      </c>
      <c r="B11" s="92"/>
      <c r="C11" s="100"/>
      <c r="D11" s="101"/>
      <c r="E11" s="101"/>
      <c r="F11" s="273" t="s">
        <v>154</v>
      </c>
      <c r="G11" s="99"/>
    </row>
    <row r="12" spans="1:16" s="91" customFormat="1" ht="15.75" x14ac:dyDescent="0.25">
      <c r="A12" s="93" t="s">
        <v>28</v>
      </c>
      <c r="B12" s="92"/>
      <c r="C12" s="100"/>
      <c r="D12" s="101"/>
      <c r="E12" s="101"/>
      <c r="F12" s="273" t="s">
        <v>154</v>
      </c>
      <c r="G12" s="99"/>
    </row>
    <row r="13" spans="1:16" s="91" customFormat="1" ht="15.75" x14ac:dyDescent="0.25">
      <c r="A13" s="93" t="s">
        <v>29</v>
      </c>
      <c r="B13" s="92"/>
      <c r="C13" s="100"/>
      <c r="D13" s="101"/>
      <c r="E13" s="101"/>
      <c r="F13" s="273" t="s">
        <v>154</v>
      </c>
      <c r="G13" s="99"/>
    </row>
    <row r="14" spans="1:16" s="91" customFormat="1" ht="15.75" x14ac:dyDescent="0.25">
      <c r="A14" s="93" t="s">
        <v>30</v>
      </c>
      <c r="B14" s="92"/>
      <c r="C14" s="100"/>
      <c r="D14" s="101"/>
      <c r="E14" s="101"/>
      <c r="F14" s="98"/>
      <c r="G14" s="274" t="s">
        <v>139</v>
      </c>
    </row>
    <row r="15" spans="1:16" s="91" customFormat="1" ht="15.75" x14ac:dyDescent="0.25">
      <c r="A15" s="93" t="s">
        <v>214</v>
      </c>
      <c r="B15" s="92"/>
      <c r="C15" s="100"/>
      <c r="D15" s="101"/>
      <c r="E15" s="272" t="s">
        <v>140</v>
      </c>
      <c r="F15" s="98"/>
      <c r="G15" s="99"/>
    </row>
    <row r="16" spans="1:16" s="91" customFormat="1" x14ac:dyDescent="0.25">
      <c r="A16" s="93" t="s">
        <v>125</v>
      </c>
      <c r="B16" s="92"/>
      <c r="C16" s="100"/>
      <c r="D16" s="101"/>
      <c r="E16" s="101"/>
      <c r="F16" s="98"/>
      <c r="G16" s="99"/>
    </row>
    <row r="17" spans="1:7" s="91" customFormat="1" ht="15.75" x14ac:dyDescent="0.25">
      <c r="A17" s="275" t="s">
        <v>126</v>
      </c>
      <c r="B17" s="92"/>
      <c r="C17" s="100"/>
      <c r="D17" s="101"/>
      <c r="E17" s="272" t="s">
        <v>140</v>
      </c>
      <c r="F17" s="98"/>
      <c r="G17" s="99"/>
    </row>
    <row r="18" spans="1:7" s="91" customFormat="1" ht="15.75" x14ac:dyDescent="0.25">
      <c r="A18" s="275" t="s">
        <v>128</v>
      </c>
      <c r="B18" s="92"/>
      <c r="C18" s="100"/>
      <c r="D18" s="101"/>
      <c r="E18" s="272" t="s">
        <v>140</v>
      </c>
      <c r="F18" s="98"/>
      <c r="G18" s="99"/>
    </row>
    <row r="19" spans="1:7" s="91" customFormat="1" ht="24" x14ac:dyDescent="0.25">
      <c r="A19" s="93" t="s">
        <v>215</v>
      </c>
      <c r="B19" s="92"/>
      <c r="C19" s="100"/>
      <c r="D19" s="272" t="s">
        <v>140</v>
      </c>
      <c r="E19" s="101"/>
      <c r="F19" s="98"/>
      <c r="G19" s="99"/>
    </row>
    <row r="20" spans="1:7" s="91" customFormat="1" x14ac:dyDescent="0.25">
      <c r="A20" s="267" t="s">
        <v>183</v>
      </c>
      <c r="B20" s="268">
        <f t="shared" ref="B20" si="1">SUM(C20:G20)</f>
        <v>4</v>
      </c>
      <c r="C20" s="269">
        <f>+COUNTIF(C21:C24,"★")</f>
        <v>0</v>
      </c>
      <c r="D20" s="269">
        <f>+COUNTIF(D21:D24,"↑")</f>
        <v>0</v>
      </c>
      <c r="E20" s="269">
        <f>+COUNTIF(E21:E24,"↑")</f>
        <v>1</v>
      </c>
      <c r="F20" s="269">
        <f>+COUNTIF(F21:F24,"↔")</f>
        <v>0</v>
      </c>
      <c r="G20" s="269">
        <f>+COUNTIF(G21:G24,"↓")</f>
        <v>3</v>
      </c>
    </row>
    <row r="21" spans="1:7" s="91" customFormat="1" ht="24" x14ac:dyDescent="0.25">
      <c r="A21" s="93" t="s">
        <v>216</v>
      </c>
      <c r="B21" s="92"/>
      <c r="C21" s="100"/>
      <c r="D21" s="101"/>
      <c r="E21" s="101"/>
      <c r="F21" s="98"/>
      <c r="G21" s="274" t="s">
        <v>139</v>
      </c>
    </row>
    <row r="22" spans="1:7" s="91" customFormat="1" ht="15.75" x14ac:dyDescent="0.25">
      <c r="A22" s="93" t="s">
        <v>217</v>
      </c>
      <c r="B22" s="92"/>
      <c r="C22" s="100"/>
      <c r="D22" s="101"/>
      <c r="E22" s="101"/>
      <c r="F22" s="98"/>
      <c r="G22" s="274" t="s">
        <v>139</v>
      </c>
    </row>
    <row r="23" spans="1:7" s="91" customFormat="1" ht="15.75" x14ac:dyDescent="0.25">
      <c r="A23" s="93" t="s">
        <v>218</v>
      </c>
      <c r="B23" s="92"/>
      <c r="C23" s="100"/>
      <c r="D23" s="101"/>
      <c r="E23" s="272" t="s">
        <v>140</v>
      </c>
      <c r="F23" s="98"/>
      <c r="G23" s="99"/>
    </row>
    <row r="24" spans="1:7" s="91" customFormat="1" ht="15.75" x14ac:dyDescent="0.25">
      <c r="A24" s="93" t="s">
        <v>219</v>
      </c>
      <c r="B24" s="92"/>
      <c r="C24" s="100"/>
      <c r="D24" s="101"/>
      <c r="E24" s="101"/>
      <c r="F24" s="98"/>
      <c r="G24" s="274" t="s">
        <v>139</v>
      </c>
    </row>
    <row r="25" spans="1:7" s="91" customFormat="1" x14ac:dyDescent="0.25">
      <c r="A25" s="267" t="s">
        <v>184</v>
      </c>
      <c r="B25" s="268">
        <f t="shared" ref="B25:B42" si="2">SUM(C25:G25)</f>
        <v>13</v>
      </c>
      <c r="C25" s="269">
        <f>+COUNTIF(C26:C38,"★")</f>
        <v>2</v>
      </c>
      <c r="D25" s="269">
        <f>+COUNTIF(D26:D38,"↑")</f>
        <v>1</v>
      </c>
      <c r="E25" s="269">
        <f>+COUNTIF(E26:E38,"↑")</f>
        <v>7</v>
      </c>
      <c r="F25" s="269">
        <f>+COUNTIF(F26:F38,"↔")</f>
        <v>0</v>
      </c>
      <c r="G25" s="269">
        <f>+COUNTIF(G26:G38,"↓")</f>
        <v>3</v>
      </c>
    </row>
    <row r="26" spans="1:7" s="91" customFormat="1" ht="15.75" x14ac:dyDescent="0.25">
      <c r="A26" s="93" t="s">
        <v>92</v>
      </c>
      <c r="B26" s="92"/>
      <c r="C26" s="271"/>
      <c r="D26" s="272"/>
      <c r="E26" s="272" t="s">
        <v>140</v>
      </c>
      <c r="F26" s="273"/>
      <c r="G26" s="273"/>
    </row>
    <row r="27" spans="1:7" s="91" customFormat="1" ht="15.75" x14ac:dyDescent="0.25">
      <c r="A27" s="93" t="s">
        <v>93</v>
      </c>
      <c r="B27" s="92"/>
      <c r="C27" s="271"/>
      <c r="D27" s="272"/>
      <c r="E27" s="272"/>
      <c r="F27" s="273"/>
      <c r="G27" s="274" t="s">
        <v>139</v>
      </c>
    </row>
    <row r="28" spans="1:7" s="91" customFormat="1" ht="15.75" x14ac:dyDescent="0.25">
      <c r="A28" s="93" t="s">
        <v>95</v>
      </c>
      <c r="B28" s="92"/>
      <c r="C28" s="271"/>
      <c r="D28" s="272"/>
      <c r="E28" s="272" t="s">
        <v>140</v>
      </c>
      <c r="F28" s="273"/>
      <c r="G28" s="274"/>
    </row>
    <row r="29" spans="1:7" s="91" customFormat="1" ht="15.75" x14ac:dyDescent="0.25">
      <c r="A29" s="93" t="s">
        <v>210</v>
      </c>
      <c r="B29" s="92"/>
      <c r="C29" s="271"/>
      <c r="D29" s="272"/>
      <c r="E29" s="272" t="s">
        <v>140</v>
      </c>
      <c r="F29" s="272"/>
      <c r="G29" s="274"/>
    </row>
    <row r="30" spans="1:7" s="91" customFormat="1" ht="15.75" x14ac:dyDescent="0.25">
      <c r="A30" s="93" t="s">
        <v>107</v>
      </c>
      <c r="B30" s="92"/>
      <c r="C30" s="271"/>
      <c r="D30" s="272"/>
      <c r="E30" s="272"/>
      <c r="F30" s="273"/>
      <c r="G30" s="274" t="s">
        <v>139</v>
      </c>
    </row>
    <row r="31" spans="1:7" s="91" customFormat="1" ht="24" x14ac:dyDescent="0.25">
      <c r="A31" s="93" t="s">
        <v>108</v>
      </c>
      <c r="B31" s="92"/>
      <c r="C31" s="271"/>
      <c r="D31" s="272"/>
      <c r="E31" s="272" t="s">
        <v>140</v>
      </c>
      <c r="F31" s="273"/>
      <c r="G31" s="274"/>
    </row>
    <row r="32" spans="1:7" s="91" customFormat="1" ht="36" x14ac:dyDescent="0.25">
      <c r="A32" s="93" t="s">
        <v>109</v>
      </c>
      <c r="B32" s="92"/>
      <c r="C32" s="271"/>
      <c r="D32" s="272"/>
      <c r="E32" s="272"/>
      <c r="F32" s="273"/>
      <c r="G32" s="274" t="s">
        <v>139</v>
      </c>
    </row>
    <row r="33" spans="1:7" s="91" customFormat="1" ht="15.75" x14ac:dyDescent="0.25">
      <c r="A33" s="93" t="s">
        <v>110</v>
      </c>
      <c r="B33" s="92"/>
      <c r="C33" s="271" t="s">
        <v>142</v>
      </c>
      <c r="D33" s="272"/>
      <c r="E33" s="272"/>
      <c r="F33" s="273"/>
      <c r="G33" s="274"/>
    </row>
    <row r="34" spans="1:7" s="91" customFormat="1" ht="15.75" x14ac:dyDescent="0.25">
      <c r="A34" s="93" t="s">
        <v>111</v>
      </c>
      <c r="B34" s="92"/>
      <c r="C34" s="271"/>
      <c r="D34" s="272"/>
      <c r="E34" s="272" t="s">
        <v>140</v>
      </c>
      <c r="F34" s="273"/>
      <c r="G34" s="274"/>
    </row>
    <row r="35" spans="1:7" s="91" customFormat="1" ht="15.75" x14ac:dyDescent="0.25">
      <c r="A35" s="93" t="s">
        <v>211</v>
      </c>
      <c r="B35" s="92"/>
      <c r="C35" s="271"/>
      <c r="D35" s="272" t="s">
        <v>140</v>
      </c>
      <c r="E35" s="272"/>
      <c r="F35" s="273"/>
      <c r="G35" s="274"/>
    </row>
    <row r="36" spans="1:7" s="91" customFormat="1" ht="24" x14ac:dyDescent="0.25">
      <c r="A36" s="93" t="s">
        <v>212</v>
      </c>
      <c r="B36" s="92"/>
      <c r="C36" s="271"/>
      <c r="D36" s="272"/>
      <c r="E36" s="272" t="s">
        <v>140</v>
      </c>
      <c r="F36" s="273"/>
      <c r="G36" s="274"/>
    </row>
    <row r="37" spans="1:7" s="91" customFormat="1" ht="24" x14ac:dyDescent="0.25">
      <c r="A37" s="93" t="s">
        <v>213</v>
      </c>
      <c r="B37" s="92"/>
      <c r="C37" s="271"/>
      <c r="D37" s="272"/>
      <c r="E37" s="272" t="s">
        <v>140</v>
      </c>
      <c r="F37" s="273"/>
      <c r="G37" s="274"/>
    </row>
    <row r="38" spans="1:7" s="91" customFormat="1" ht="15.75" x14ac:dyDescent="0.25">
      <c r="A38" s="93" t="s">
        <v>123</v>
      </c>
      <c r="B38" s="92"/>
      <c r="C38" s="271" t="s">
        <v>142</v>
      </c>
      <c r="D38" s="272"/>
      <c r="E38" s="272"/>
      <c r="F38" s="273"/>
      <c r="G38" s="274"/>
    </row>
    <row r="39" spans="1:7" x14ac:dyDescent="0.25">
      <c r="A39" s="267" t="s">
        <v>185</v>
      </c>
      <c r="B39" s="268">
        <f t="shared" si="2"/>
        <v>2</v>
      </c>
      <c r="C39" s="269">
        <f>+COUNTIF(C40:C41,"★")</f>
        <v>1</v>
      </c>
      <c r="D39" s="269">
        <f>+COUNTIF(D40:D41,"↑")</f>
        <v>0</v>
      </c>
      <c r="E39" s="269">
        <f>+COUNTIF(E40:E41,"↑")</f>
        <v>1</v>
      </c>
      <c r="F39" s="269">
        <f>+COUNTIF(F40:F41,"↔")</f>
        <v>0</v>
      </c>
      <c r="G39" s="269">
        <f>+COUNTIF(G40:G41,"↓")</f>
        <v>0</v>
      </c>
    </row>
    <row r="40" spans="1:7" ht="15.75" x14ac:dyDescent="0.25">
      <c r="A40" s="93" t="s">
        <v>104</v>
      </c>
      <c r="B40" s="92"/>
      <c r="C40" s="271"/>
      <c r="D40" s="272"/>
      <c r="E40" s="272" t="s">
        <v>140</v>
      </c>
      <c r="F40" s="273"/>
      <c r="G40" s="274"/>
    </row>
    <row r="41" spans="1:7" ht="15.75" x14ac:dyDescent="0.25">
      <c r="A41" s="93" t="s">
        <v>123</v>
      </c>
      <c r="B41" s="92"/>
      <c r="C41" s="271" t="s">
        <v>142</v>
      </c>
      <c r="D41" s="272"/>
      <c r="E41" s="272"/>
      <c r="F41" s="273"/>
      <c r="G41" s="274"/>
    </row>
    <row r="42" spans="1:7" ht="24" x14ac:dyDescent="0.25">
      <c r="A42" s="267" t="s">
        <v>186</v>
      </c>
      <c r="B42" s="268">
        <f t="shared" si="2"/>
        <v>8</v>
      </c>
      <c r="C42" s="269">
        <f>+COUNTIF(C43:C52,"★")</f>
        <v>0</v>
      </c>
      <c r="D42" s="269">
        <f>+COUNTIF(D43:D52,"↑")</f>
        <v>0</v>
      </c>
      <c r="E42" s="269">
        <f>+COUNTIF(E43:E52,"↑")</f>
        <v>5</v>
      </c>
      <c r="F42" s="269">
        <f>+COUNTIF(F43:F52,"↔")</f>
        <v>0</v>
      </c>
      <c r="G42" s="269">
        <f>+COUNTIF(G43:G52,"↓")</f>
        <v>3</v>
      </c>
    </row>
    <row r="43" spans="1:7" ht="15.75" x14ac:dyDescent="0.25">
      <c r="A43" s="93" t="s">
        <v>113</v>
      </c>
      <c r="B43" s="92"/>
      <c r="C43" s="100"/>
      <c r="D43" s="101"/>
      <c r="E43" s="101"/>
      <c r="F43" s="98"/>
      <c r="G43" s="274" t="s">
        <v>139</v>
      </c>
    </row>
    <row r="44" spans="1:7" ht="15.75" x14ac:dyDescent="0.25">
      <c r="A44" s="93" t="s">
        <v>114</v>
      </c>
      <c r="B44" s="92"/>
      <c r="C44" s="100"/>
      <c r="D44" s="101"/>
      <c r="E44" s="272" t="s">
        <v>140</v>
      </c>
      <c r="F44" s="98"/>
      <c r="G44" s="99"/>
    </row>
    <row r="45" spans="1:7" ht="24" x14ac:dyDescent="0.25">
      <c r="A45" s="93" t="s">
        <v>116</v>
      </c>
      <c r="B45" s="92"/>
      <c r="C45" s="100"/>
      <c r="D45" s="101"/>
      <c r="E45" s="101"/>
      <c r="F45" s="98"/>
      <c r="G45" s="274" t="s">
        <v>139</v>
      </c>
    </row>
    <row r="46" spans="1:7" x14ac:dyDescent="0.25">
      <c r="A46" s="93" t="s">
        <v>117</v>
      </c>
      <c r="B46" s="92"/>
      <c r="C46" s="100"/>
      <c r="D46" s="101"/>
      <c r="E46" s="101"/>
      <c r="F46" s="98"/>
      <c r="G46" s="99"/>
    </row>
    <row r="47" spans="1:7" ht="15.75" x14ac:dyDescent="0.25">
      <c r="A47" s="275" t="s">
        <v>118</v>
      </c>
      <c r="B47" s="92"/>
      <c r="C47" s="100"/>
      <c r="D47" s="101"/>
      <c r="E47" s="272" t="s">
        <v>140</v>
      </c>
      <c r="F47" s="98"/>
      <c r="G47" s="99"/>
    </row>
    <row r="48" spans="1:7" ht="15.75" x14ac:dyDescent="0.25">
      <c r="A48" s="275" t="s">
        <v>119</v>
      </c>
      <c r="B48" s="92"/>
      <c r="C48" s="100"/>
      <c r="D48" s="101"/>
      <c r="E48" s="272" t="s">
        <v>140</v>
      </c>
      <c r="F48" s="98"/>
      <c r="G48" s="99"/>
    </row>
    <row r="49" spans="1:7" ht="15.75" x14ac:dyDescent="0.25">
      <c r="A49" s="93" t="s">
        <v>120</v>
      </c>
      <c r="B49" s="92"/>
      <c r="C49" s="100"/>
      <c r="D49" s="101"/>
      <c r="E49" s="101"/>
      <c r="F49" s="98"/>
      <c r="G49" s="274" t="s">
        <v>139</v>
      </c>
    </row>
    <row r="50" spans="1:7" x14ac:dyDescent="0.25">
      <c r="A50" s="93" t="s">
        <v>125</v>
      </c>
      <c r="B50" s="92"/>
      <c r="C50" s="100"/>
      <c r="D50" s="101"/>
      <c r="E50" s="101"/>
      <c r="F50" s="98"/>
      <c r="G50" s="99"/>
    </row>
    <row r="51" spans="1:7" ht="15.75" x14ac:dyDescent="0.25">
      <c r="A51" s="275" t="s">
        <v>126</v>
      </c>
      <c r="B51" s="92"/>
      <c r="C51" s="100"/>
      <c r="D51" s="101"/>
      <c r="E51" s="272" t="s">
        <v>140</v>
      </c>
      <c r="F51" s="98"/>
      <c r="G51" s="99"/>
    </row>
    <row r="52" spans="1:7" ht="15.75" x14ac:dyDescent="0.25">
      <c r="A52" s="275" t="s">
        <v>128</v>
      </c>
      <c r="B52" s="92"/>
      <c r="C52" s="100"/>
      <c r="D52" s="101"/>
      <c r="E52" s="272" t="s">
        <v>140</v>
      </c>
      <c r="F52" s="98"/>
      <c r="G52" s="99"/>
    </row>
    <row r="53" spans="1:7" ht="0.95" customHeight="1" x14ac:dyDescent="0.25"/>
  </sheetData>
  <mergeCells count="2">
    <mergeCell ref="A2:G2"/>
    <mergeCell ref="A4:G4"/>
  </mergeCells>
  <conditionalFormatting sqref="C5 C21:C24">
    <cfRule type="cellIs" dxfId="26" priority="18" operator="greaterThanOrEqual">
      <formula>1</formula>
    </cfRule>
  </conditionalFormatting>
  <conditionalFormatting sqref="C7:C19">
    <cfRule type="cellIs" dxfId="25" priority="17" operator="greaterThanOrEqual">
      <formula>1</formula>
    </cfRule>
  </conditionalFormatting>
  <conditionalFormatting sqref="C26:C38">
    <cfRule type="cellIs" dxfId="24" priority="14" operator="greaterThanOrEqual">
      <formula>1</formula>
    </cfRule>
  </conditionalFormatting>
  <conditionalFormatting sqref="C40:C41">
    <cfRule type="cellIs" dxfId="23" priority="3" operator="greaterThanOrEqual">
      <formula>1</formula>
    </cfRule>
  </conditionalFormatting>
  <conditionalFormatting sqref="C43:C52">
    <cfRule type="cellIs" dxfId="22" priority="9" operator="greaterThanOrEqual">
      <formula>1</formula>
    </cfRule>
  </conditionalFormatting>
  <conditionalFormatting sqref="D5 D7:D19 D21:D24 D26:D38 D40:D41">
    <cfRule type="cellIs" dxfId="21" priority="19" operator="greaterThanOrEqual">
      <formula>1</formula>
    </cfRule>
  </conditionalFormatting>
  <conditionalFormatting sqref="D43:D52">
    <cfRule type="cellIs" dxfId="20" priority="10" operator="greaterThanOrEqual">
      <formula>1</formula>
    </cfRule>
  </conditionalFormatting>
  <conditionalFormatting sqref="E5 E21:E24 E26:E38 F29 E40:E41">
    <cfRule type="cellIs" dxfId="19" priority="21" operator="greaterThanOrEqual">
      <formula>1</formula>
    </cfRule>
  </conditionalFormatting>
  <conditionalFormatting sqref="E7:E19">
    <cfRule type="cellIs" dxfId="18" priority="1" operator="greaterThanOrEqual">
      <formula>1</formula>
    </cfRule>
  </conditionalFormatting>
  <conditionalFormatting sqref="E43:E52">
    <cfRule type="cellIs" dxfId="17" priority="2" operator="greaterThanOrEqual">
      <formula>1</formula>
    </cfRule>
  </conditionalFormatting>
  <conditionalFormatting sqref="F5 F7 F9 F14:F19 F21:F24 G26 F26:F28 F30:F38 F40:F41">
    <cfRule type="cellIs" dxfId="16" priority="20" operator="greaterThanOrEqual">
      <formula>1</formula>
    </cfRule>
  </conditionalFormatting>
  <conditionalFormatting sqref="F8">
    <cfRule type="cellIs" dxfId="15" priority="16" operator="greaterThanOrEqual">
      <formula>1</formula>
    </cfRule>
  </conditionalFormatting>
  <conditionalFormatting sqref="F10:F13">
    <cfRule type="cellIs" dxfId="14" priority="15" operator="greaterThanOrEqual">
      <formula>1</formula>
    </cfRule>
  </conditionalFormatting>
  <conditionalFormatting sqref="F43:F52">
    <cfRule type="cellIs" dxfId="13" priority="11" operator="greaterThanOrEqual">
      <formula>1</formula>
    </cfRule>
  </conditionalFormatting>
  <conditionalFormatting sqref="G5 G7:G19 G21:G24 G27:G38 G40:G41">
    <cfRule type="cellIs" dxfId="12" priority="22" operator="greaterThanOrEqual">
      <formula>1</formula>
    </cfRule>
  </conditionalFormatting>
  <conditionalFormatting sqref="G43:G52">
    <cfRule type="cellIs" dxfId="11" priority="4" operator="greaterThanOrEqual">
      <formula>1</formula>
    </cfRule>
  </conditionalFormatting>
  <hyperlinks>
    <hyperlink ref="A1" location="Índice!A48" display="Índice" xr:uid="{473A9780-B9A8-48E1-98B7-C8D9BEA02979}"/>
  </hyperlinks>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60F6D-338E-4900-B2F5-4CBAF00691C9}">
  <sheetPr>
    <tabColor rgb="FF003C6C"/>
  </sheetPr>
  <dimension ref="A1:F19"/>
  <sheetViews>
    <sheetView showGridLines="0" zoomScaleNormal="100" workbookViewId="0">
      <selection activeCell="A2" sqref="A2:B2"/>
    </sheetView>
  </sheetViews>
  <sheetFormatPr baseColWidth="10" defaultColWidth="0" defaultRowHeight="15" zeroHeight="1" x14ac:dyDescent="0.25"/>
  <cols>
    <col min="1" max="1" width="50.7109375" customWidth="1"/>
    <col min="2" max="2" width="10.42578125" bestFit="1" customWidth="1"/>
    <col min="3" max="3" width="0.42578125" customWidth="1"/>
    <col min="4" max="6" width="0" hidden="1" customWidth="1"/>
    <col min="7" max="16384" width="11.42578125" hidden="1"/>
  </cols>
  <sheetData>
    <row r="1" spans="1:2" x14ac:dyDescent="0.25">
      <c r="A1" s="378" t="s">
        <v>1979</v>
      </c>
    </row>
    <row r="2" spans="1:2" ht="41.25" customHeight="1" x14ac:dyDescent="0.25">
      <c r="A2" s="581" t="s">
        <v>1953</v>
      </c>
      <c r="B2" s="581"/>
    </row>
    <row r="3" spans="1:2" ht="18" customHeight="1" x14ac:dyDescent="0.25">
      <c r="A3" s="512" t="s">
        <v>1935</v>
      </c>
      <c r="B3" s="512" t="s">
        <v>1936</v>
      </c>
    </row>
    <row r="4" spans="1:2" x14ac:dyDescent="0.25">
      <c r="A4" s="93" t="s">
        <v>1937</v>
      </c>
      <c r="B4" s="92" t="s">
        <v>826</v>
      </c>
    </row>
    <row r="5" spans="1:2" x14ac:dyDescent="0.25">
      <c r="A5" s="93" t="s">
        <v>1938</v>
      </c>
      <c r="B5" s="92" t="s">
        <v>826</v>
      </c>
    </row>
    <row r="6" spans="1:2" x14ac:dyDescent="0.25">
      <c r="A6" s="93" t="s">
        <v>1939</v>
      </c>
      <c r="B6" s="92" t="s">
        <v>826</v>
      </c>
    </row>
    <row r="7" spans="1:2" x14ac:dyDescent="0.25">
      <c r="A7" s="93" t="s">
        <v>1940</v>
      </c>
      <c r="B7" s="92" t="s">
        <v>1941</v>
      </c>
    </row>
    <row r="8" spans="1:2" x14ac:dyDescent="0.25">
      <c r="A8" s="93" t="s">
        <v>1942</v>
      </c>
      <c r="B8" s="92" t="s">
        <v>826</v>
      </c>
    </row>
    <row r="9" spans="1:2" x14ac:dyDescent="0.25">
      <c r="A9" s="93" t="s">
        <v>1943</v>
      </c>
      <c r="B9" s="92" t="s">
        <v>1941</v>
      </c>
    </row>
    <row r="10" spans="1:2" x14ac:dyDescent="0.25">
      <c r="A10" s="93" t="s">
        <v>1944</v>
      </c>
      <c r="B10" s="92" t="s">
        <v>1941</v>
      </c>
    </row>
    <row r="11" spans="1:2" x14ac:dyDescent="0.25">
      <c r="A11" s="93" t="s">
        <v>1945</v>
      </c>
      <c r="B11" s="92" t="s">
        <v>1941</v>
      </c>
    </row>
    <row r="12" spans="1:2" x14ac:dyDescent="0.25">
      <c r="A12" s="93" t="s">
        <v>1946</v>
      </c>
      <c r="B12" s="92" t="s">
        <v>1941</v>
      </c>
    </row>
    <row r="13" spans="1:2" x14ac:dyDescent="0.25">
      <c r="A13" s="93" t="s">
        <v>1947</v>
      </c>
      <c r="B13" s="92" t="s">
        <v>1941</v>
      </c>
    </row>
    <row r="14" spans="1:2" x14ac:dyDescent="0.25">
      <c r="A14" s="93" t="s">
        <v>1948</v>
      </c>
      <c r="B14" s="92" t="s">
        <v>1941</v>
      </c>
    </row>
    <row r="15" spans="1:2" x14ac:dyDescent="0.25">
      <c r="A15" s="93" t="s">
        <v>1949</v>
      </c>
      <c r="B15" s="92" t="s">
        <v>1941</v>
      </c>
    </row>
    <row r="16" spans="1:2" x14ac:dyDescent="0.25">
      <c r="A16" s="93" t="s">
        <v>1950</v>
      </c>
      <c r="B16" s="92" t="s">
        <v>1941</v>
      </c>
    </row>
    <row r="17" spans="1:2" x14ac:dyDescent="0.25">
      <c r="A17" s="93" t="s">
        <v>1951</v>
      </c>
      <c r="B17" s="92" t="s">
        <v>1941</v>
      </c>
    </row>
    <row r="18" spans="1:2" ht="15.75" thickBot="1" x14ac:dyDescent="0.3">
      <c r="A18" s="513" t="s">
        <v>1952</v>
      </c>
      <c r="B18" s="514" t="s">
        <v>826</v>
      </c>
    </row>
    <row r="19" spans="1:2" ht="0.95" customHeight="1" x14ac:dyDescent="0.25"/>
  </sheetData>
  <mergeCells count="1">
    <mergeCell ref="A2:B2"/>
  </mergeCells>
  <hyperlinks>
    <hyperlink ref="A1" location="Índice!A48" display="Índice" xr:uid="{4C722260-17EF-47CE-B51F-EF0CC376E506}"/>
  </hyperlinks>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3F46D-D643-40AF-B75D-109EC8E55EBA}">
  <sheetPr>
    <tabColor rgb="FF003C6C"/>
  </sheetPr>
  <dimension ref="A1:P21"/>
  <sheetViews>
    <sheetView showGridLines="0" zoomScaleNormal="100" workbookViewId="0">
      <pane xSplit="2" ySplit="3" topLeftCell="C4" activePane="bottomRight" state="frozen"/>
      <selection pane="topRight" activeCell="D1" sqref="D1"/>
      <selection pane="bottomLeft" activeCell="A3" sqref="A3"/>
      <selection pane="bottomRight" activeCell="A2" sqref="A2:G2"/>
    </sheetView>
  </sheetViews>
  <sheetFormatPr baseColWidth="10" defaultColWidth="0" defaultRowHeight="15" zeroHeight="1" x14ac:dyDescent="0.25"/>
  <cols>
    <col min="1" max="1" width="76.28515625" style="89" customWidth="1"/>
    <col min="2" max="2" width="10.7109375" style="90" bestFit="1" customWidth="1"/>
    <col min="3" max="3" width="10.28515625" style="90" customWidth="1"/>
    <col min="4" max="4" width="10.5703125" style="90" customWidth="1"/>
    <col min="5" max="5" width="10.28515625" style="90" customWidth="1"/>
    <col min="6" max="6" width="10.42578125" style="90" customWidth="1"/>
    <col min="7" max="7" width="10.7109375" style="90" customWidth="1"/>
    <col min="8" max="8" width="0.42578125" style="89" customWidth="1"/>
    <col min="9" max="16" width="0" style="89" hidden="1" customWidth="1"/>
    <col min="17" max="16384" width="11.42578125" style="89" hidden="1"/>
  </cols>
  <sheetData>
    <row r="1" spans="1:9" x14ac:dyDescent="0.25">
      <c r="A1" s="378" t="s">
        <v>1979</v>
      </c>
    </row>
    <row r="2" spans="1:9" s="511" customFormat="1" ht="36.75" customHeight="1" x14ac:dyDescent="0.25">
      <c r="A2" s="581" t="s">
        <v>2121</v>
      </c>
      <c r="B2" s="581"/>
      <c r="C2" s="581"/>
      <c r="D2" s="581"/>
      <c r="E2" s="581"/>
      <c r="F2" s="581"/>
      <c r="G2" s="581"/>
    </row>
    <row r="3" spans="1:9" ht="30" customHeight="1" x14ac:dyDescent="0.25">
      <c r="A3" s="169"/>
      <c r="B3" s="171" t="s">
        <v>176</v>
      </c>
      <c r="C3" s="102" t="s">
        <v>229</v>
      </c>
      <c r="D3" s="103" t="s">
        <v>230</v>
      </c>
      <c r="E3" s="104" t="s">
        <v>232</v>
      </c>
      <c r="F3" s="105" t="s">
        <v>233</v>
      </c>
      <c r="G3" s="106" t="s">
        <v>831</v>
      </c>
    </row>
    <row r="4" spans="1:9" ht="9.6" customHeight="1" x14ac:dyDescent="0.25">
      <c r="A4" s="579"/>
      <c r="B4" s="579"/>
      <c r="C4" s="579"/>
      <c r="D4" s="579"/>
      <c r="E4" s="579"/>
      <c r="F4" s="579"/>
      <c r="G4" s="579"/>
    </row>
    <row r="5" spans="1:9" ht="24.75" x14ac:dyDescent="0.25">
      <c r="A5" s="97" t="s">
        <v>187</v>
      </c>
      <c r="B5" s="278">
        <f>SUM(C5:G5)</f>
        <v>4</v>
      </c>
      <c r="C5" s="279">
        <f>SUM(C6:C11)</f>
        <v>1</v>
      </c>
      <c r="D5" s="284"/>
      <c r="E5" s="281">
        <f>SUM(E6:E13)</f>
        <v>1</v>
      </c>
      <c r="F5" s="285">
        <f>SUM(F6:F13)</f>
        <v>1</v>
      </c>
      <c r="G5" s="282">
        <f>SUM(G6:G13)</f>
        <v>1</v>
      </c>
    </row>
    <row r="6" spans="1:9" s="91" customFormat="1" x14ac:dyDescent="0.25">
      <c r="A6" s="267" t="s">
        <v>188</v>
      </c>
      <c r="B6" s="268">
        <f>SUM(C6:G6)</f>
        <v>3</v>
      </c>
      <c r="C6" s="269">
        <f>+COUNTIF(C7:C11,"★")</f>
        <v>1</v>
      </c>
      <c r="D6" s="269">
        <f>+COUNTIF(D7:D9,"↑")</f>
        <v>0</v>
      </c>
      <c r="E6" s="269">
        <f>+COUNTIF(E7:E11,"↑")</f>
        <v>1</v>
      </c>
      <c r="F6" s="269">
        <f>+COUNTIF(F7:F11,"↔")</f>
        <v>1</v>
      </c>
      <c r="G6" s="269">
        <f>+COUNTIF(G7:G9,"↓")</f>
        <v>0</v>
      </c>
      <c r="I6" s="276"/>
    </row>
    <row r="7" spans="1:9" s="91" customFormat="1" ht="15.75" x14ac:dyDescent="0.25">
      <c r="A7" s="93" t="s">
        <v>220</v>
      </c>
      <c r="B7" s="270"/>
      <c r="C7" s="271"/>
      <c r="D7" s="272"/>
      <c r="E7" s="272" t="s">
        <v>140</v>
      </c>
      <c r="F7" s="273"/>
      <c r="G7" s="277"/>
    </row>
    <row r="8" spans="1:9" s="91" customFormat="1" ht="15.75" x14ac:dyDescent="0.25">
      <c r="A8" s="275" t="s">
        <v>222</v>
      </c>
      <c r="B8" s="270"/>
      <c r="C8" s="271"/>
      <c r="D8" s="272"/>
      <c r="E8" s="272"/>
      <c r="F8" s="273"/>
      <c r="G8" s="277"/>
    </row>
    <row r="9" spans="1:9" s="91" customFormat="1" ht="15.75" x14ac:dyDescent="0.25">
      <c r="A9" s="275" t="s">
        <v>223</v>
      </c>
      <c r="B9" s="270"/>
      <c r="C9" s="271"/>
      <c r="D9" s="272"/>
      <c r="E9" s="272"/>
      <c r="F9" s="273"/>
      <c r="G9" s="277"/>
    </row>
    <row r="10" spans="1:9" s="91" customFormat="1" ht="15.75" x14ac:dyDescent="0.25">
      <c r="A10" s="93" t="s">
        <v>130</v>
      </c>
      <c r="B10" s="270"/>
      <c r="C10" s="271" t="s">
        <v>142</v>
      </c>
      <c r="D10" s="272"/>
      <c r="E10" s="272"/>
      <c r="F10" s="273"/>
      <c r="G10" s="277"/>
    </row>
    <row r="11" spans="1:9" s="91" customFormat="1" ht="24" x14ac:dyDescent="0.25">
      <c r="A11" s="93" t="s">
        <v>221</v>
      </c>
      <c r="B11" s="270"/>
      <c r="C11" s="271"/>
      <c r="D11" s="272"/>
      <c r="E11" s="272"/>
      <c r="F11" s="273" t="s">
        <v>154</v>
      </c>
      <c r="G11" s="277"/>
    </row>
    <row r="12" spans="1:9" s="91" customFormat="1" x14ac:dyDescent="0.25">
      <c r="A12" s="267" t="s">
        <v>189</v>
      </c>
      <c r="B12" s="268">
        <f>SUM(C12:G12)</f>
        <v>0</v>
      </c>
      <c r="C12" s="269">
        <v>0</v>
      </c>
      <c r="D12" s="269">
        <v>0</v>
      </c>
      <c r="E12" s="269">
        <v>0</v>
      </c>
      <c r="F12" s="269">
        <v>0</v>
      </c>
      <c r="G12" s="269">
        <v>0</v>
      </c>
    </row>
    <row r="13" spans="1:9" s="91" customFormat="1" x14ac:dyDescent="0.25">
      <c r="A13" s="267" t="s">
        <v>190</v>
      </c>
      <c r="B13" s="268">
        <f>SUM(C13:G13)</f>
        <v>1</v>
      </c>
      <c r="C13" s="269">
        <f>+COUNTIF(C14:C16,"★")</f>
        <v>0</v>
      </c>
      <c r="D13" s="269">
        <f>+COUNTIF(D14:D16,"↑")</f>
        <v>0</v>
      </c>
      <c r="E13" s="269">
        <f>+COUNTIF(E14:E16,"↑")</f>
        <v>0</v>
      </c>
      <c r="F13" s="269">
        <f>+COUNTIF(F14:F16,"↔")</f>
        <v>0</v>
      </c>
      <c r="G13" s="269">
        <f>+COUNTIF(G14:G16,"↓")</f>
        <v>1</v>
      </c>
    </row>
    <row r="14" spans="1:9" ht="15.75" x14ac:dyDescent="0.25">
      <c r="A14" s="93" t="s">
        <v>129</v>
      </c>
      <c r="B14" s="92"/>
      <c r="C14" s="100"/>
      <c r="D14" s="101"/>
      <c r="E14" s="101"/>
      <c r="F14" s="98"/>
      <c r="G14" s="274" t="s">
        <v>139</v>
      </c>
    </row>
    <row r="15" spans="1:9" ht="0.95" customHeight="1" x14ac:dyDescent="0.25"/>
    <row r="21" spans="10:10" hidden="1" x14ac:dyDescent="0.25">
      <c r="J21" s="378" t="s">
        <v>1979</v>
      </c>
    </row>
  </sheetData>
  <mergeCells count="2">
    <mergeCell ref="A4:G4"/>
    <mergeCell ref="A2:G2"/>
  </mergeCells>
  <conditionalFormatting sqref="C14">
    <cfRule type="cellIs" dxfId="10" priority="1" operator="greaterThanOrEqual">
      <formula>1</formula>
    </cfRule>
  </conditionalFormatting>
  <conditionalFormatting sqref="C5:D5 C7:C11">
    <cfRule type="cellIs" dxfId="9" priority="13" operator="greaterThanOrEqual">
      <formula>1</formula>
    </cfRule>
  </conditionalFormatting>
  <conditionalFormatting sqref="D7:D11">
    <cfRule type="cellIs" dxfId="8" priority="14" operator="greaterThanOrEqual">
      <formula>1</formula>
    </cfRule>
  </conditionalFormatting>
  <conditionalFormatting sqref="D14">
    <cfRule type="cellIs" dxfId="7" priority="2" operator="greaterThanOrEqual">
      <formula>1</formula>
    </cfRule>
  </conditionalFormatting>
  <conditionalFormatting sqref="E5 E7:E11">
    <cfRule type="cellIs" dxfId="6" priority="15" operator="greaterThanOrEqual">
      <formula>1</formula>
    </cfRule>
  </conditionalFormatting>
  <conditionalFormatting sqref="E14">
    <cfRule type="cellIs" dxfId="5" priority="3" operator="greaterThanOrEqual">
      <formula>1</formula>
    </cfRule>
  </conditionalFormatting>
  <conditionalFormatting sqref="F5">
    <cfRule type="cellIs" dxfId="4" priority="16" operator="greaterThanOrEqual">
      <formula>1</formula>
    </cfRule>
  </conditionalFormatting>
  <conditionalFormatting sqref="F14">
    <cfRule type="cellIs" dxfId="3" priority="4" operator="greaterThanOrEqual">
      <formula>1</formula>
    </cfRule>
  </conditionalFormatting>
  <conditionalFormatting sqref="F7:G11">
    <cfRule type="cellIs" dxfId="2" priority="12" operator="greaterThanOrEqual">
      <formula>1</formula>
    </cfRule>
  </conditionalFormatting>
  <conditionalFormatting sqref="G5">
    <cfRule type="cellIs" dxfId="1" priority="17" operator="greaterThanOrEqual">
      <formula>1</formula>
    </cfRule>
  </conditionalFormatting>
  <conditionalFormatting sqref="G14">
    <cfRule type="cellIs" dxfId="0" priority="5" operator="greaterThanOrEqual">
      <formula>1</formula>
    </cfRule>
  </conditionalFormatting>
  <hyperlinks>
    <hyperlink ref="J21" location="Índice!A3" display="Índice" xr:uid="{2431A023-A222-4882-B75C-F9A624E44B84}"/>
    <hyperlink ref="A1" location="Índice!A48" display="Índice" xr:uid="{F61113A7-F1BF-4451-A263-687A5800D95B}"/>
  </hyperlinks>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A4548-5A4D-45D3-8925-886070F148BB}">
  <sheetPr>
    <tabColor rgb="FFEC241C"/>
  </sheetPr>
  <dimension ref="A1:Y255"/>
  <sheetViews>
    <sheetView showGridLines="0" zoomScaleNormal="100" workbookViewId="0">
      <pane ySplit="3" topLeftCell="A4" activePane="bottomLeft" state="frozen"/>
      <selection activeCell="B18" sqref="B18:H19"/>
      <selection pane="bottomLeft" activeCell="B1" sqref="B1:W1"/>
    </sheetView>
  </sheetViews>
  <sheetFormatPr baseColWidth="10" defaultColWidth="0" defaultRowHeight="13.5" zeroHeight="1" x14ac:dyDescent="0.25"/>
  <cols>
    <col min="1" max="1" width="11.42578125" style="20" customWidth="1"/>
    <col min="2" max="2" width="69.28515625" style="16" customWidth="1"/>
    <col min="3" max="3" width="8" style="16" customWidth="1"/>
    <col min="4" max="4" width="6.85546875" style="16" bestFit="1" customWidth="1"/>
    <col min="5" max="5" width="5.140625" style="16" bestFit="1" customWidth="1"/>
    <col min="6" max="6" width="8.28515625" style="16" customWidth="1"/>
    <col min="7" max="9" width="6.85546875" style="16" bestFit="1" customWidth="1"/>
    <col min="10" max="11" width="7.85546875" style="16" bestFit="1" customWidth="1"/>
    <col min="12" max="17" width="9.28515625" style="16" customWidth="1"/>
    <col min="18" max="18" width="11.5703125" style="20" customWidth="1"/>
    <col min="19" max="20" width="12" style="36" customWidth="1"/>
    <col min="21" max="22" width="10.28515625" style="19" customWidth="1"/>
    <col min="23" max="23" width="11.42578125" style="30" customWidth="1"/>
    <col min="24" max="16384" width="11.42578125" style="16" hidden="1"/>
  </cols>
  <sheetData>
    <row r="1" spans="1:25" ht="15.75" customHeight="1" x14ac:dyDescent="0.25">
      <c r="A1" s="518" t="s">
        <v>1979</v>
      </c>
      <c r="B1" s="582" t="s">
        <v>235</v>
      </c>
      <c r="C1" s="582"/>
      <c r="D1" s="582"/>
      <c r="E1" s="582"/>
      <c r="F1" s="582"/>
      <c r="G1" s="582"/>
      <c r="H1" s="582"/>
      <c r="I1" s="582"/>
      <c r="J1" s="582"/>
      <c r="K1" s="582"/>
      <c r="L1" s="582"/>
      <c r="M1" s="582"/>
      <c r="N1" s="582"/>
      <c r="O1" s="582"/>
      <c r="P1" s="582"/>
      <c r="Q1" s="582"/>
      <c r="R1" s="582"/>
      <c r="S1" s="582"/>
      <c r="T1" s="582"/>
      <c r="U1" s="582"/>
      <c r="V1" s="582"/>
      <c r="W1" s="583"/>
    </row>
    <row r="2" spans="1:25" ht="13.5" customHeight="1" x14ac:dyDescent="0.25">
      <c r="A2" s="587" t="s">
        <v>198</v>
      </c>
      <c r="B2" s="587" t="s">
        <v>0</v>
      </c>
      <c r="C2" s="588" t="s">
        <v>31</v>
      </c>
      <c r="D2" s="588"/>
      <c r="E2" s="589" t="s">
        <v>132</v>
      </c>
      <c r="F2" s="589"/>
      <c r="G2" s="592" t="s">
        <v>191</v>
      </c>
      <c r="H2" s="593"/>
      <c r="I2" s="593"/>
      <c r="J2" s="593"/>
      <c r="K2" s="594"/>
      <c r="L2" s="596" t="s">
        <v>32</v>
      </c>
      <c r="M2" s="596"/>
      <c r="N2" s="596"/>
      <c r="O2" s="596"/>
      <c r="P2" s="596"/>
      <c r="Q2" s="596"/>
      <c r="R2" s="591" t="s">
        <v>2</v>
      </c>
      <c r="S2" s="595" t="s">
        <v>133</v>
      </c>
      <c r="T2" s="595" t="s">
        <v>134</v>
      </c>
      <c r="U2" s="590" t="s">
        <v>136</v>
      </c>
      <c r="V2" s="590" t="s">
        <v>208</v>
      </c>
      <c r="W2" s="591" t="s">
        <v>137</v>
      </c>
      <c r="Y2" s="339" t="s">
        <v>135</v>
      </c>
    </row>
    <row r="3" spans="1:25" ht="24.75" customHeight="1" x14ac:dyDescent="0.25">
      <c r="A3" s="587"/>
      <c r="B3" s="587"/>
      <c r="C3" s="39" t="s">
        <v>33</v>
      </c>
      <c r="D3" s="39" t="s">
        <v>34</v>
      </c>
      <c r="E3" s="40" t="s">
        <v>33</v>
      </c>
      <c r="F3" s="40" t="s">
        <v>34</v>
      </c>
      <c r="G3" s="107">
        <v>2019</v>
      </c>
      <c r="H3" s="107">
        <v>2020</v>
      </c>
      <c r="I3" s="107">
        <v>2021</v>
      </c>
      <c r="J3" s="107">
        <v>2022</v>
      </c>
      <c r="K3" s="107">
        <v>2023</v>
      </c>
      <c r="L3" s="108">
        <v>2020</v>
      </c>
      <c r="M3" s="108">
        <v>2021</v>
      </c>
      <c r="N3" s="108">
        <v>2022</v>
      </c>
      <c r="O3" s="108">
        <v>2023</v>
      </c>
      <c r="P3" s="108">
        <v>2024</v>
      </c>
      <c r="Q3" s="108">
        <v>2025</v>
      </c>
      <c r="R3" s="591"/>
      <c r="S3" s="595"/>
      <c r="T3" s="595"/>
      <c r="U3" s="590"/>
      <c r="V3" s="590"/>
      <c r="W3" s="591"/>
      <c r="Y3" s="339"/>
    </row>
    <row r="4" spans="1:25" s="30" customFormat="1" ht="15" customHeight="1" x14ac:dyDescent="0.25">
      <c r="A4" s="584" t="s">
        <v>138</v>
      </c>
      <c r="B4" s="1" t="s">
        <v>3</v>
      </c>
      <c r="C4" s="11"/>
      <c r="D4" s="11"/>
      <c r="E4" s="11"/>
      <c r="F4" s="78"/>
      <c r="G4" s="341"/>
      <c r="H4" s="78"/>
      <c r="I4" s="78"/>
      <c r="J4" s="78"/>
      <c r="K4" s="78"/>
      <c r="L4" s="1"/>
      <c r="M4" s="11"/>
      <c r="N4" s="11"/>
      <c r="O4" s="11"/>
      <c r="P4" s="11"/>
      <c r="Q4" s="1"/>
      <c r="R4" s="4"/>
      <c r="S4" s="29"/>
      <c r="T4" s="29"/>
      <c r="U4" s="14"/>
      <c r="V4" s="55"/>
      <c r="W4" s="3"/>
      <c r="Y4" s="14"/>
    </row>
    <row r="5" spans="1:25" ht="15" customHeight="1" x14ac:dyDescent="0.25">
      <c r="A5" s="585"/>
      <c r="B5" s="15" t="s">
        <v>4</v>
      </c>
      <c r="C5" s="6">
        <v>2010</v>
      </c>
      <c r="D5" s="340">
        <v>33.1</v>
      </c>
      <c r="E5" s="6">
        <v>2015</v>
      </c>
      <c r="F5" s="340">
        <v>29.4</v>
      </c>
      <c r="G5" s="340">
        <v>28.4</v>
      </c>
      <c r="H5" s="340"/>
      <c r="I5" s="340"/>
      <c r="J5" s="340"/>
      <c r="K5" s="340">
        <v>33</v>
      </c>
      <c r="L5" s="41"/>
      <c r="M5" s="41"/>
      <c r="N5" s="41"/>
      <c r="O5" s="41"/>
      <c r="P5" s="41">
        <v>33.4</v>
      </c>
      <c r="Q5" s="41">
        <v>33.799999999999997</v>
      </c>
      <c r="R5" s="62">
        <v>44.5</v>
      </c>
      <c r="S5" s="28">
        <v>-8.7719298245615297E-3</v>
      </c>
      <c r="T5" s="28">
        <v>0.23841059602649015</v>
      </c>
      <c r="U5" s="31">
        <v>-0.2</v>
      </c>
      <c r="V5" s="31">
        <v>0.40000000000000013</v>
      </c>
      <c r="W5" s="61" t="s">
        <v>228</v>
      </c>
      <c r="Y5" s="12">
        <v>-0.2</v>
      </c>
    </row>
    <row r="6" spans="1:25" ht="15" customHeight="1" x14ac:dyDescent="0.25">
      <c r="A6" s="585"/>
      <c r="B6" s="15" t="s">
        <v>6</v>
      </c>
      <c r="C6" s="6">
        <v>2010</v>
      </c>
      <c r="D6" s="296">
        <v>22.2</v>
      </c>
      <c r="E6" s="6">
        <v>2015</v>
      </c>
      <c r="F6" s="340">
        <v>20.5</v>
      </c>
      <c r="G6" s="340"/>
      <c r="H6" s="340">
        <v>24.200000000000003</v>
      </c>
      <c r="I6" s="340"/>
      <c r="J6" s="340"/>
      <c r="K6" s="340">
        <v>21.9</v>
      </c>
      <c r="L6" s="41"/>
      <c r="M6" s="41"/>
      <c r="N6" s="41"/>
      <c r="O6" s="41"/>
      <c r="P6" s="41">
        <v>22.055555555555554</v>
      </c>
      <c r="Q6" s="41">
        <v>22.211111111111109</v>
      </c>
      <c r="R6" s="4">
        <v>33.6</v>
      </c>
      <c r="S6" s="28">
        <v>0.17543859649122834</v>
      </c>
      <c r="T6" s="28">
        <v>0.28244274809160325</v>
      </c>
      <c r="U6" s="12">
        <v>0.51666666666666705</v>
      </c>
      <c r="V6" s="60">
        <v>0.15555555555555539</v>
      </c>
      <c r="W6" s="61" t="s">
        <v>228</v>
      </c>
      <c r="Y6" s="12">
        <v>0.51666666666666705</v>
      </c>
    </row>
    <row r="7" spans="1:25" x14ac:dyDescent="0.25">
      <c r="A7" s="586"/>
      <c r="B7" s="15" t="s">
        <v>7</v>
      </c>
      <c r="C7" s="9">
        <v>2010</v>
      </c>
      <c r="D7" s="85">
        <v>34.5</v>
      </c>
      <c r="E7" s="6">
        <v>2015</v>
      </c>
      <c r="F7" s="85">
        <v>32.6</v>
      </c>
      <c r="G7" s="85"/>
      <c r="H7" s="85"/>
      <c r="I7" s="85"/>
      <c r="J7" s="85"/>
      <c r="K7" s="85"/>
      <c r="L7" s="26"/>
      <c r="M7" s="26"/>
      <c r="N7" s="26"/>
      <c r="O7" s="26"/>
      <c r="P7" s="26"/>
      <c r="Q7" s="26"/>
      <c r="R7" s="4"/>
      <c r="S7" s="28"/>
      <c r="T7" s="28"/>
      <c r="U7" s="9"/>
      <c r="V7" s="9" t="s">
        <v>5</v>
      </c>
      <c r="W7" s="3"/>
      <c r="Y7" s="9"/>
    </row>
    <row r="8" spans="1:25" s="30" customFormat="1" x14ac:dyDescent="0.25">
      <c r="A8" s="584" t="s">
        <v>141</v>
      </c>
      <c r="B8" s="1" t="s">
        <v>8</v>
      </c>
      <c r="C8" s="11"/>
      <c r="D8" s="78"/>
      <c r="E8" s="11"/>
      <c r="F8" s="78"/>
      <c r="G8" s="78"/>
      <c r="H8" s="78"/>
      <c r="I8" s="78"/>
      <c r="J8" s="78"/>
      <c r="K8" s="78"/>
      <c r="L8" s="25"/>
      <c r="M8" s="25"/>
      <c r="N8" s="25"/>
      <c r="O8" s="25"/>
      <c r="P8" s="25"/>
      <c r="Q8" s="25"/>
      <c r="R8" s="4"/>
      <c r="S8" s="28"/>
      <c r="T8" s="28"/>
      <c r="U8" s="14"/>
      <c r="V8" s="14"/>
      <c r="W8" s="3"/>
      <c r="Y8" s="14"/>
    </row>
    <row r="9" spans="1:25" ht="27" x14ac:dyDescent="0.25">
      <c r="A9" s="585"/>
      <c r="B9" s="15" t="s">
        <v>9</v>
      </c>
      <c r="C9" s="9">
        <v>2010</v>
      </c>
      <c r="D9" s="85">
        <v>3</v>
      </c>
      <c r="E9" s="6">
        <v>2015</v>
      </c>
      <c r="F9" s="85">
        <v>3.3</v>
      </c>
      <c r="G9" s="85">
        <v>2.8</v>
      </c>
      <c r="H9" s="85">
        <v>2.8</v>
      </c>
      <c r="I9" s="85">
        <v>3</v>
      </c>
      <c r="J9" s="85">
        <v>3.2</v>
      </c>
      <c r="K9" s="85">
        <v>3.5</v>
      </c>
      <c r="L9" s="26"/>
      <c r="M9" s="26"/>
      <c r="N9" s="26"/>
      <c r="O9" s="26"/>
      <c r="P9" s="26">
        <v>3.5222222222222221</v>
      </c>
      <c r="Q9" s="26">
        <v>3.5444444444444443</v>
      </c>
      <c r="R9" s="4">
        <v>5.9</v>
      </c>
      <c r="S9" s="28">
        <v>0.17241379310344826</v>
      </c>
      <c r="T9" s="28">
        <v>7.6923076923076969E-2</v>
      </c>
      <c r="U9" s="12">
        <v>-1.2499999999999956E-2</v>
      </c>
      <c r="V9" s="12">
        <v>2.222222222222224E-2</v>
      </c>
      <c r="W9" s="61" t="s">
        <v>228</v>
      </c>
      <c r="Y9" s="12">
        <v>-4.285714285714283E-2</v>
      </c>
    </row>
    <row r="10" spans="1:25" ht="27" x14ac:dyDescent="0.25">
      <c r="A10" s="586"/>
      <c r="B10" s="15" t="s">
        <v>10</v>
      </c>
      <c r="C10" s="9">
        <v>2010</v>
      </c>
      <c r="D10" s="85">
        <v>77.599999999999994</v>
      </c>
      <c r="E10" s="6">
        <v>2015</v>
      </c>
      <c r="F10" s="85">
        <v>76.349999999999994</v>
      </c>
      <c r="G10" s="85">
        <v>58.6</v>
      </c>
      <c r="H10" s="85"/>
      <c r="I10" s="342">
        <v>59</v>
      </c>
      <c r="J10" s="342"/>
      <c r="K10" s="342">
        <v>62</v>
      </c>
      <c r="L10" s="26"/>
      <c r="M10" s="26"/>
      <c r="N10" s="46"/>
      <c r="O10" s="46"/>
      <c r="P10" s="46">
        <v>60.405555555555559</v>
      </c>
      <c r="Q10" s="26">
        <v>58.811111111111117</v>
      </c>
      <c r="R10" s="13">
        <v>59.000000000000007</v>
      </c>
      <c r="S10" s="28">
        <v>0.83870967741935509</v>
      </c>
      <c r="T10" s="28">
        <v>0.8270893371757928</v>
      </c>
      <c r="U10" s="12">
        <v>-2.4785714285714278</v>
      </c>
      <c r="V10" s="12">
        <v>-1.5944444444444439</v>
      </c>
      <c r="W10" s="94" t="s">
        <v>140</v>
      </c>
      <c r="Y10" s="12">
        <v>-2.4785714285714278</v>
      </c>
    </row>
    <row r="11" spans="1:25" s="30" customFormat="1" ht="27" x14ac:dyDescent="0.25">
      <c r="A11" s="14" t="s">
        <v>141</v>
      </c>
      <c r="B11" s="21" t="s">
        <v>35</v>
      </c>
      <c r="C11" s="14">
        <v>2010</v>
      </c>
      <c r="D11" s="80">
        <v>45.7</v>
      </c>
      <c r="E11" s="11">
        <v>2015</v>
      </c>
      <c r="F11" s="80">
        <v>47.142857142857139</v>
      </c>
      <c r="G11" s="80">
        <v>58.3</v>
      </c>
      <c r="H11" s="80"/>
      <c r="I11" s="80"/>
      <c r="J11" s="80"/>
      <c r="K11" s="80"/>
      <c r="L11" s="45">
        <v>60.53142857142857</v>
      </c>
      <c r="M11" s="45">
        <v>62.762857142857143</v>
      </c>
      <c r="N11" s="45">
        <v>64.994285714285709</v>
      </c>
      <c r="O11" s="45">
        <v>67.225714285714275</v>
      </c>
      <c r="P11" s="45">
        <v>69.457142857142841</v>
      </c>
      <c r="Q11" s="45">
        <v>71.688571428571407</v>
      </c>
      <c r="R11" s="13">
        <v>64.285714285714292</v>
      </c>
      <c r="S11" s="29">
        <v>0.67794004611837011</v>
      </c>
      <c r="T11" s="29">
        <v>0.65083333333333304</v>
      </c>
      <c r="U11" s="33">
        <v>2.2314285714285718</v>
      </c>
      <c r="V11" s="33">
        <v>2.2314285714285718</v>
      </c>
      <c r="W11" s="94" t="s">
        <v>140</v>
      </c>
      <c r="Y11" s="33">
        <v>2.2314285714285718</v>
      </c>
    </row>
    <row r="12" spans="1:25" s="30" customFormat="1" x14ac:dyDescent="0.25">
      <c r="A12" s="14"/>
      <c r="B12" s="34" t="s">
        <v>36</v>
      </c>
      <c r="C12" s="11">
        <v>2006</v>
      </c>
      <c r="D12" s="25">
        <v>0.38</v>
      </c>
      <c r="E12" s="11"/>
      <c r="F12" s="78"/>
      <c r="G12" s="78"/>
      <c r="H12" s="78"/>
      <c r="I12" s="80"/>
      <c r="J12" s="80"/>
      <c r="K12" s="80"/>
      <c r="L12" s="25"/>
      <c r="M12" s="25"/>
      <c r="N12" s="45"/>
      <c r="O12" s="45"/>
      <c r="P12" s="45"/>
      <c r="Q12" s="25"/>
      <c r="R12" s="4"/>
      <c r="S12" s="29"/>
      <c r="T12" s="29"/>
      <c r="U12" s="14"/>
      <c r="V12" s="14"/>
      <c r="W12" s="3"/>
      <c r="Y12" s="14"/>
    </row>
    <row r="13" spans="1:25" s="30" customFormat="1" x14ac:dyDescent="0.25">
      <c r="A13" s="584" t="s">
        <v>143</v>
      </c>
      <c r="B13" s="1" t="s">
        <v>11</v>
      </c>
      <c r="C13" s="34"/>
      <c r="D13" s="42"/>
      <c r="E13" s="34"/>
      <c r="F13" s="344"/>
      <c r="G13" s="345"/>
      <c r="H13" s="345"/>
      <c r="I13" s="85"/>
      <c r="J13" s="346"/>
      <c r="K13" s="346"/>
      <c r="L13" s="47"/>
      <c r="M13" s="47"/>
      <c r="N13" s="26"/>
      <c r="O13" s="48"/>
      <c r="P13" s="48"/>
      <c r="Q13" s="47"/>
      <c r="R13" s="4"/>
      <c r="S13" s="28"/>
      <c r="T13" s="28"/>
      <c r="U13" s="14"/>
      <c r="V13" s="14"/>
      <c r="W13" s="32"/>
      <c r="Y13" s="14"/>
    </row>
    <row r="14" spans="1:25" ht="15" customHeight="1" x14ac:dyDescent="0.25">
      <c r="A14" s="585"/>
      <c r="B14" s="15" t="s">
        <v>12</v>
      </c>
      <c r="C14" s="9">
        <v>2009</v>
      </c>
      <c r="D14" s="85">
        <v>75</v>
      </c>
      <c r="E14" s="6">
        <v>2015</v>
      </c>
      <c r="F14" s="86">
        <v>94.6</v>
      </c>
      <c r="G14" s="86">
        <v>92.7</v>
      </c>
      <c r="H14" s="85">
        <v>88.8</v>
      </c>
      <c r="I14" s="85">
        <v>94.5</v>
      </c>
      <c r="J14" s="85">
        <v>93</v>
      </c>
      <c r="K14" s="85"/>
      <c r="L14" s="49"/>
      <c r="M14" s="26"/>
      <c r="N14" s="26"/>
      <c r="O14" s="26"/>
      <c r="P14" s="26"/>
      <c r="Q14" s="49"/>
      <c r="R14" s="13">
        <v>90</v>
      </c>
      <c r="S14" s="28">
        <v>1.2</v>
      </c>
      <c r="T14" s="28">
        <v>0.34782608695652095</v>
      </c>
      <c r="U14" s="12">
        <v>-8.5714285714288997E-3</v>
      </c>
      <c r="V14" s="12">
        <v>-0.19999999999999929</v>
      </c>
      <c r="W14" s="333" t="s">
        <v>142</v>
      </c>
      <c r="Y14" s="9">
        <v>-0.96000000000000085</v>
      </c>
    </row>
    <row r="15" spans="1:25" ht="15" customHeight="1" x14ac:dyDescent="0.25">
      <c r="A15" s="585"/>
      <c r="B15" s="15" t="s">
        <v>13</v>
      </c>
      <c r="C15" s="9">
        <v>2009</v>
      </c>
      <c r="D15" s="85">
        <v>83</v>
      </c>
      <c r="E15" s="6">
        <v>2015</v>
      </c>
      <c r="F15" s="86">
        <v>98.6</v>
      </c>
      <c r="G15" s="86">
        <v>82</v>
      </c>
      <c r="H15" s="85">
        <v>76.400000000000006</v>
      </c>
      <c r="I15" s="85">
        <v>84.6</v>
      </c>
      <c r="J15" s="85">
        <v>85.3</v>
      </c>
      <c r="K15" s="85"/>
      <c r="L15" s="49"/>
      <c r="M15" s="26"/>
      <c r="N15" s="26"/>
      <c r="O15" s="26">
        <v>83.637500000000003</v>
      </c>
      <c r="P15" s="26">
        <v>81.975000000000009</v>
      </c>
      <c r="Q15" s="49">
        <v>80.312500000000014</v>
      </c>
      <c r="R15" s="13">
        <v>92</v>
      </c>
      <c r="S15" s="28">
        <v>0.25555555555555526</v>
      </c>
      <c r="T15" s="28">
        <v>2.0151515151515165</v>
      </c>
      <c r="U15" s="12">
        <v>-2.0057142857142867</v>
      </c>
      <c r="V15" s="12">
        <v>-1.6624999999999996</v>
      </c>
      <c r="W15" s="334" t="s">
        <v>139</v>
      </c>
      <c r="Y15" s="12">
        <v>-3.7066666666666701</v>
      </c>
    </row>
    <row r="16" spans="1:25" ht="15" customHeight="1" x14ac:dyDescent="0.25">
      <c r="A16" s="586"/>
      <c r="B16" s="15" t="s">
        <v>14</v>
      </c>
      <c r="C16" s="9">
        <v>2009</v>
      </c>
      <c r="D16" s="85">
        <v>67</v>
      </c>
      <c r="E16" s="6">
        <v>2015</v>
      </c>
      <c r="F16" s="86">
        <v>98.4</v>
      </c>
      <c r="G16" s="86">
        <v>103.7</v>
      </c>
      <c r="H16" s="85">
        <v>76.8</v>
      </c>
      <c r="I16" s="85">
        <v>90.9</v>
      </c>
      <c r="J16" s="85">
        <v>95.1</v>
      </c>
      <c r="K16" s="85"/>
      <c r="L16" s="49"/>
      <c r="M16" s="26"/>
      <c r="N16" s="26"/>
      <c r="O16" s="26"/>
      <c r="P16" s="26"/>
      <c r="Q16" s="49"/>
      <c r="R16" s="13">
        <v>85</v>
      </c>
      <c r="S16" s="28">
        <v>1.5611111111111109</v>
      </c>
      <c r="T16" s="28">
        <v>0.24626865671641865</v>
      </c>
      <c r="U16" s="12">
        <v>-1.0671428571428569</v>
      </c>
      <c r="V16" s="12">
        <v>-0.41250000000000142</v>
      </c>
      <c r="W16" s="333" t="s">
        <v>142</v>
      </c>
      <c r="Y16" s="12">
        <v>-3.5950000000000011</v>
      </c>
    </row>
    <row r="17" spans="1:25" x14ac:dyDescent="0.25">
      <c r="A17" s="584" t="s">
        <v>143</v>
      </c>
      <c r="B17" s="1" t="s">
        <v>15</v>
      </c>
      <c r="C17" s="1"/>
      <c r="D17" s="341"/>
      <c r="E17" s="1"/>
      <c r="F17" s="341"/>
      <c r="G17" s="343"/>
      <c r="H17" s="340"/>
      <c r="I17" s="85"/>
      <c r="J17" s="85"/>
      <c r="K17" s="85"/>
      <c r="L17" s="50"/>
      <c r="M17" s="41"/>
      <c r="N17" s="26"/>
      <c r="O17" s="26"/>
      <c r="P17" s="26"/>
      <c r="Q17" s="50"/>
      <c r="R17" s="4"/>
      <c r="S17" s="28"/>
      <c r="T17" s="28"/>
      <c r="U17" s="9"/>
      <c r="V17" s="9"/>
      <c r="W17" s="3"/>
      <c r="Y17" s="9"/>
    </row>
    <row r="18" spans="1:25" ht="15" customHeight="1" x14ac:dyDescent="0.25">
      <c r="A18" s="585"/>
      <c r="B18" s="24" t="s">
        <v>16</v>
      </c>
      <c r="C18" s="9">
        <v>2009</v>
      </c>
      <c r="D18" s="85">
        <v>79</v>
      </c>
      <c r="E18" s="6">
        <v>2015</v>
      </c>
      <c r="F18" s="86">
        <v>79.09</v>
      </c>
      <c r="G18" s="86">
        <v>81.400000000000006</v>
      </c>
      <c r="H18" s="85">
        <v>85.6</v>
      </c>
      <c r="I18" s="85">
        <v>83.4</v>
      </c>
      <c r="J18" s="85">
        <v>76.7</v>
      </c>
      <c r="K18" s="85"/>
      <c r="L18" s="49"/>
      <c r="M18" s="26"/>
      <c r="N18" s="26"/>
      <c r="O18" s="26">
        <v>76.401250000000005</v>
      </c>
      <c r="P18" s="26">
        <v>76.102500000000006</v>
      </c>
      <c r="Q18" s="49">
        <v>75.803750000000008</v>
      </c>
      <c r="R18" s="13">
        <v>87.5</v>
      </c>
      <c r="S18" s="28">
        <v>-0.2705882352941173</v>
      </c>
      <c r="T18" s="28">
        <v>-0.28418549346016664</v>
      </c>
      <c r="U18" s="12">
        <v>0.61571428571428599</v>
      </c>
      <c r="V18" s="12">
        <v>-0.29875000000000007</v>
      </c>
      <c r="W18" s="334" t="s">
        <v>139</v>
      </c>
      <c r="Y18" s="12">
        <v>1.0849999999999984</v>
      </c>
    </row>
    <row r="19" spans="1:25" ht="15" customHeight="1" x14ac:dyDescent="0.25">
      <c r="A19" s="586"/>
      <c r="B19" s="24" t="s">
        <v>17</v>
      </c>
      <c r="C19" s="9">
        <v>2009</v>
      </c>
      <c r="D19" s="85">
        <v>74</v>
      </c>
      <c r="E19" s="6">
        <v>2015</v>
      </c>
      <c r="F19" s="86">
        <v>65.41</v>
      </c>
      <c r="G19" s="86">
        <v>64.099999999999994</v>
      </c>
      <c r="H19" s="85">
        <v>63.7</v>
      </c>
      <c r="I19" s="85">
        <v>60.8</v>
      </c>
      <c r="J19" s="85">
        <v>58.1</v>
      </c>
      <c r="K19" s="85"/>
      <c r="L19" s="49"/>
      <c r="M19" s="26"/>
      <c r="N19" s="26"/>
      <c r="O19" s="26">
        <v>57.186250000000001</v>
      </c>
      <c r="P19" s="26">
        <v>56.272500000000001</v>
      </c>
      <c r="Q19" s="49">
        <v>55.358750000000001</v>
      </c>
      <c r="R19" s="13">
        <v>86</v>
      </c>
      <c r="S19" s="28">
        <v>-1.325</v>
      </c>
      <c r="T19" s="28">
        <v>-0.35502671199611435</v>
      </c>
      <c r="U19" s="12">
        <v>-0.65857142857142847</v>
      </c>
      <c r="V19" s="12">
        <v>-0.9137499999999994</v>
      </c>
      <c r="W19" s="334" t="s">
        <v>139</v>
      </c>
      <c r="Y19" s="12">
        <v>-0.28499999999999898</v>
      </c>
    </row>
    <row r="20" spans="1:25" s="30" customFormat="1" x14ac:dyDescent="0.25">
      <c r="A20" s="584" t="s">
        <v>143</v>
      </c>
      <c r="B20" s="1" t="s">
        <v>37</v>
      </c>
      <c r="C20" s="1"/>
      <c r="D20" s="43"/>
      <c r="E20" s="1"/>
      <c r="F20" s="341"/>
      <c r="G20" s="87"/>
      <c r="H20" s="78"/>
      <c r="I20" s="80"/>
      <c r="J20" s="80"/>
      <c r="K20" s="80"/>
      <c r="L20" s="51"/>
      <c r="M20" s="25"/>
      <c r="N20" s="45"/>
      <c r="O20" s="45"/>
      <c r="P20" s="45"/>
      <c r="Q20" s="51"/>
      <c r="R20" s="4"/>
      <c r="S20" s="28"/>
      <c r="T20" s="28"/>
      <c r="U20" s="14"/>
      <c r="V20" s="14"/>
      <c r="W20" s="3"/>
      <c r="Y20" s="14"/>
    </row>
    <row r="21" spans="1:25" x14ac:dyDescent="0.25">
      <c r="A21" s="585"/>
      <c r="B21" s="15" t="s">
        <v>194</v>
      </c>
      <c r="C21" s="9" t="s">
        <v>234</v>
      </c>
      <c r="D21" s="9" t="s">
        <v>234</v>
      </c>
      <c r="E21" s="6">
        <v>2015</v>
      </c>
      <c r="F21" s="85">
        <v>106</v>
      </c>
      <c r="G21" s="86">
        <v>98</v>
      </c>
      <c r="H21" s="85">
        <v>134</v>
      </c>
      <c r="I21" s="85">
        <v>179</v>
      </c>
      <c r="J21" s="85">
        <v>145</v>
      </c>
      <c r="K21" s="85"/>
      <c r="L21" s="49"/>
      <c r="M21" s="26"/>
      <c r="N21" s="26"/>
      <c r="O21" s="26">
        <v>149.875</v>
      </c>
      <c r="P21" s="26">
        <v>154.75</v>
      </c>
      <c r="Q21" s="49">
        <v>159.625</v>
      </c>
      <c r="R21" s="597" t="s">
        <v>144</v>
      </c>
      <c r="S21" s="28"/>
      <c r="T21" s="28"/>
      <c r="U21" s="12">
        <v>10.428571428571429</v>
      </c>
      <c r="V21" s="12">
        <v>4.875</v>
      </c>
      <c r="W21" s="3"/>
      <c r="Y21" s="10">
        <v>4.666666666666667</v>
      </c>
    </row>
    <row r="22" spans="1:25" x14ac:dyDescent="0.25">
      <c r="A22" s="585"/>
      <c r="B22" s="15" t="s">
        <v>195</v>
      </c>
      <c r="C22" s="9" t="s">
        <v>234</v>
      </c>
      <c r="D22" s="9" t="s">
        <v>234</v>
      </c>
      <c r="E22" s="6">
        <v>2015</v>
      </c>
      <c r="F22" s="86">
        <v>66</v>
      </c>
      <c r="G22" s="86"/>
      <c r="H22" s="85">
        <v>257</v>
      </c>
      <c r="I22" s="85">
        <v>133</v>
      </c>
      <c r="J22" s="85">
        <v>146</v>
      </c>
      <c r="K22" s="85"/>
      <c r="L22" s="49"/>
      <c r="M22" s="26"/>
      <c r="N22" s="26"/>
      <c r="O22" s="26">
        <v>156</v>
      </c>
      <c r="P22" s="26">
        <v>166</v>
      </c>
      <c r="Q22" s="49">
        <v>176</v>
      </c>
      <c r="R22" s="598"/>
      <c r="S22" s="28"/>
      <c r="T22" s="28"/>
      <c r="U22" s="12">
        <v>9.5714285714285712</v>
      </c>
      <c r="V22" s="12">
        <v>10</v>
      </c>
      <c r="W22" s="3"/>
      <c r="Y22" s="10">
        <v>31.833333333333332</v>
      </c>
    </row>
    <row r="23" spans="1:25" x14ac:dyDescent="0.25">
      <c r="A23" s="585"/>
      <c r="B23" s="15" t="s">
        <v>196</v>
      </c>
      <c r="C23" s="9" t="s">
        <v>234</v>
      </c>
      <c r="D23" s="9" t="s">
        <v>234</v>
      </c>
      <c r="E23" s="6">
        <v>2015</v>
      </c>
      <c r="F23" s="86">
        <v>203</v>
      </c>
      <c r="G23" s="86"/>
      <c r="H23" s="85">
        <v>235</v>
      </c>
      <c r="I23" s="85">
        <v>218</v>
      </c>
      <c r="J23" s="85">
        <v>158</v>
      </c>
      <c r="K23" s="85"/>
      <c r="L23" s="49"/>
      <c r="M23" s="26"/>
      <c r="N23" s="26"/>
      <c r="O23" s="26">
        <v>152.375</v>
      </c>
      <c r="P23" s="26">
        <v>146.75</v>
      </c>
      <c r="Q23" s="49">
        <v>141.125</v>
      </c>
      <c r="R23" s="598"/>
      <c r="S23" s="28"/>
      <c r="T23" s="28"/>
      <c r="U23" s="12">
        <v>2.1428571428571428</v>
      </c>
      <c r="V23" s="12">
        <v>-5.625</v>
      </c>
      <c r="W23" s="3"/>
      <c r="Y23" s="10">
        <v>5.333333333333333</v>
      </c>
    </row>
    <row r="24" spans="1:25" x14ac:dyDescent="0.25">
      <c r="A24" s="586"/>
      <c r="B24" s="15" t="s">
        <v>197</v>
      </c>
      <c r="C24" s="9" t="s">
        <v>234</v>
      </c>
      <c r="D24" s="9" t="s">
        <v>234</v>
      </c>
      <c r="E24" s="6">
        <v>2015</v>
      </c>
      <c r="F24" s="86">
        <v>96</v>
      </c>
      <c r="G24" s="86">
        <v>98</v>
      </c>
      <c r="H24" s="85">
        <v>203</v>
      </c>
      <c r="I24" s="85">
        <v>104</v>
      </c>
      <c r="J24" s="85">
        <v>89</v>
      </c>
      <c r="K24" s="85"/>
      <c r="L24" s="49"/>
      <c r="M24" s="26"/>
      <c r="N24" s="26"/>
      <c r="O24" s="26">
        <v>88.125</v>
      </c>
      <c r="P24" s="26">
        <v>87.25</v>
      </c>
      <c r="Q24" s="49">
        <v>86.375</v>
      </c>
      <c r="R24" s="599"/>
      <c r="S24" s="28"/>
      <c r="T24" s="28"/>
      <c r="U24" s="12">
        <v>1.1428571428571428</v>
      </c>
      <c r="V24" s="12">
        <v>-0.875</v>
      </c>
      <c r="W24" s="3"/>
      <c r="Y24" s="10">
        <v>17.833333333333332</v>
      </c>
    </row>
    <row r="25" spans="1:25" s="30" customFormat="1" ht="21" x14ac:dyDescent="0.25">
      <c r="A25" s="584" t="s">
        <v>145</v>
      </c>
      <c r="B25" s="1" t="s">
        <v>38</v>
      </c>
      <c r="C25" s="11">
        <v>2008</v>
      </c>
      <c r="D25" s="25">
        <v>24.8</v>
      </c>
      <c r="E25" s="11">
        <v>2015</v>
      </c>
      <c r="F25" s="78">
        <v>16.78</v>
      </c>
      <c r="G25" s="87">
        <v>10.1</v>
      </c>
      <c r="H25" s="25">
        <v>8.6999999999999993</v>
      </c>
      <c r="I25" s="80">
        <v>10.6</v>
      </c>
      <c r="J25" s="79">
        <v>13.1</v>
      </c>
      <c r="K25" s="80">
        <v>11.5</v>
      </c>
      <c r="L25" s="51"/>
      <c r="M25" s="25"/>
      <c r="N25" s="45"/>
      <c r="O25" s="52"/>
      <c r="P25" s="45">
        <v>10.913333333333334</v>
      </c>
      <c r="Q25" s="51">
        <v>10.326666666666668</v>
      </c>
      <c r="R25" s="23">
        <v>10</v>
      </c>
      <c r="S25" s="28">
        <v>0.89864864864864868</v>
      </c>
      <c r="T25" s="28">
        <v>0.77876106194690264</v>
      </c>
      <c r="U25" s="14">
        <v>-0.46000000000000019</v>
      </c>
      <c r="V25" s="33">
        <v>-0.58666666666666678</v>
      </c>
      <c r="W25" s="61" t="s">
        <v>228</v>
      </c>
      <c r="Y25" s="33">
        <v>-0.88285714285714312</v>
      </c>
    </row>
    <row r="26" spans="1:25" ht="15" customHeight="1" x14ac:dyDescent="0.25">
      <c r="A26" s="585"/>
      <c r="B26" s="24" t="s">
        <v>39</v>
      </c>
      <c r="C26" s="35"/>
      <c r="D26" s="85">
        <v>45.6</v>
      </c>
      <c r="E26" s="6">
        <v>2015</v>
      </c>
      <c r="F26" s="343">
        <v>30.7</v>
      </c>
      <c r="G26" s="343">
        <v>20.7</v>
      </c>
      <c r="H26" s="343">
        <v>19.2</v>
      </c>
      <c r="I26" s="343">
        <v>22.9</v>
      </c>
      <c r="J26" s="343">
        <v>23.3</v>
      </c>
      <c r="K26" s="85">
        <v>20.7</v>
      </c>
      <c r="L26" s="50"/>
      <c r="M26" s="50"/>
      <c r="N26" s="50"/>
      <c r="O26" s="50"/>
      <c r="P26" s="26">
        <v>19.588888888888889</v>
      </c>
      <c r="Q26" s="50">
        <v>18.477777777777778</v>
      </c>
      <c r="R26" s="23">
        <v>10</v>
      </c>
      <c r="S26" s="28">
        <v>0.699438202247191</v>
      </c>
      <c r="T26" s="28">
        <v>0.48309178743961356</v>
      </c>
      <c r="U26" s="12">
        <v>-0.92159617906646574</v>
      </c>
      <c r="V26" s="12">
        <v>-1.1111111111111112</v>
      </c>
      <c r="W26" s="61" t="s">
        <v>228</v>
      </c>
      <c r="Y26" s="12">
        <v>-1.1034913555947081</v>
      </c>
    </row>
    <row r="27" spans="1:25" ht="15" customHeight="1" x14ac:dyDescent="0.25">
      <c r="A27" s="585"/>
      <c r="B27" s="24" t="s">
        <v>40</v>
      </c>
      <c r="C27" s="35"/>
      <c r="D27" s="26">
        <v>4.1944653821635551</v>
      </c>
      <c r="E27" s="6">
        <v>2015</v>
      </c>
      <c r="F27" s="50">
        <v>2.9</v>
      </c>
      <c r="G27" s="50">
        <v>2.9</v>
      </c>
      <c r="H27" s="50">
        <v>2.6</v>
      </c>
      <c r="I27" s="49">
        <v>2.9</v>
      </c>
      <c r="J27" s="49">
        <v>2.9</v>
      </c>
      <c r="K27" s="49">
        <v>2.5</v>
      </c>
      <c r="L27" s="50"/>
      <c r="M27" s="50"/>
      <c r="N27" s="49"/>
      <c r="O27" s="49"/>
      <c r="P27" s="49"/>
      <c r="Q27" s="50"/>
      <c r="R27" s="23">
        <v>10</v>
      </c>
      <c r="S27" s="28">
        <v>-0.29187068783598669</v>
      </c>
      <c r="T27" s="28">
        <v>-5.6338028169014072E-2</v>
      </c>
      <c r="U27" s="12">
        <v>1.6950441434840924E-3</v>
      </c>
      <c r="V27" s="12">
        <v>-4.4444444444444432E-2</v>
      </c>
      <c r="W27" s="333" t="s">
        <v>142</v>
      </c>
      <c r="Y27" s="12">
        <v>-7.7296942228168215E-4</v>
      </c>
    </row>
    <row r="28" spans="1:25" x14ac:dyDescent="0.25">
      <c r="A28" s="585"/>
      <c r="B28" s="24" t="s">
        <v>41</v>
      </c>
      <c r="C28" s="35"/>
      <c r="D28" s="44"/>
      <c r="E28" s="9">
        <v>2015</v>
      </c>
      <c r="F28" s="50"/>
      <c r="G28" s="343">
        <v>11.9</v>
      </c>
      <c r="H28" s="343">
        <v>10.1</v>
      </c>
      <c r="I28" s="86">
        <v>12.5</v>
      </c>
      <c r="J28" s="343">
        <v>13.6</v>
      </c>
      <c r="K28" s="343">
        <v>11.63</v>
      </c>
      <c r="L28" s="50"/>
      <c r="M28" s="50"/>
      <c r="N28" s="49"/>
      <c r="O28" s="50"/>
      <c r="P28" s="50">
        <v>11.576000000000001</v>
      </c>
      <c r="Q28" s="50">
        <v>11.522</v>
      </c>
      <c r="R28" s="23">
        <v>10</v>
      </c>
      <c r="S28" s="28">
        <v>1.163</v>
      </c>
      <c r="T28" s="28">
        <v>1.163</v>
      </c>
      <c r="U28" s="12">
        <v>0.43266839414179348</v>
      </c>
      <c r="V28" s="12">
        <v>-5.3999999999999916E-2</v>
      </c>
      <c r="W28" s="3"/>
      <c r="Y28" s="12">
        <v>0.20512036910357226</v>
      </c>
    </row>
    <row r="29" spans="1:25" x14ac:dyDescent="0.25">
      <c r="A29" s="585"/>
      <c r="B29" s="24" t="s">
        <v>42</v>
      </c>
      <c r="C29" s="35"/>
      <c r="D29" s="44"/>
      <c r="E29" s="9">
        <v>2015</v>
      </c>
      <c r="F29" s="26"/>
      <c r="G29" s="343">
        <v>10</v>
      </c>
      <c r="H29" s="343">
        <v>9.8000000000000007</v>
      </c>
      <c r="I29" s="86">
        <v>12</v>
      </c>
      <c r="J29" s="343">
        <v>12.1</v>
      </c>
      <c r="K29" s="343">
        <v>10.33</v>
      </c>
      <c r="L29" s="50"/>
      <c r="M29" s="50"/>
      <c r="N29" s="49"/>
      <c r="O29" s="50"/>
      <c r="P29" s="50">
        <v>10.396000000000001</v>
      </c>
      <c r="Q29" s="50">
        <v>10.462000000000002</v>
      </c>
      <c r="R29" s="23">
        <v>10</v>
      </c>
      <c r="S29" s="28">
        <v>1.0329999999999999</v>
      </c>
      <c r="T29" s="28">
        <v>1.0329999999999999</v>
      </c>
      <c r="U29" s="12">
        <v>0.53117029232331037</v>
      </c>
      <c r="V29" s="12">
        <v>6.6000000000000017E-2</v>
      </c>
      <c r="W29" s="3"/>
      <c r="Y29" s="12">
        <v>0.68747554746228035</v>
      </c>
    </row>
    <row r="30" spans="1:25" x14ac:dyDescent="0.25">
      <c r="A30" s="585"/>
      <c r="B30" s="24" t="s">
        <v>43</v>
      </c>
      <c r="C30" s="35"/>
      <c r="D30" s="44"/>
      <c r="E30" s="9">
        <v>2015</v>
      </c>
      <c r="F30" s="26"/>
      <c r="G30" s="343">
        <v>13.5</v>
      </c>
      <c r="H30" s="343">
        <v>13.9</v>
      </c>
      <c r="I30" s="86">
        <v>13.6</v>
      </c>
      <c r="J30" s="343">
        <v>14.5</v>
      </c>
      <c r="K30" s="343">
        <v>12.89</v>
      </c>
      <c r="L30" s="50"/>
      <c r="M30" s="50"/>
      <c r="N30" s="49"/>
      <c r="O30" s="50"/>
      <c r="P30" s="50">
        <v>12.768000000000001</v>
      </c>
      <c r="Q30" s="50">
        <v>12.646000000000001</v>
      </c>
      <c r="R30" s="23">
        <v>10</v>
      </c>
      <c r="S30" s="28">
        <v>1.2890000000000001</v>
      </c>
      <c r="T30" s="28">
        <v>1.2890000000000001</v>
      </c>
      <c r="U30" s="12">
        <v>0.24090524534686963</v>
      </c>
      <c r="V30" s="12">
        <v>-0.12199999999999989</v>
      </c>
      <c r="W30" s="3"/>
      <c r="Y30" s="12">
        <v>2.1267140547183299E-2</v>
      </c>
    </row>
    <row r="31" spans="1:25" x14ac:dyDescent="0.25">
      <c r="A31" s="586"/>
      <c r="B31" s="24" t="s">
        <v>44</v>
      </c>
      <c r="C31" s="35"/>
      <c r="D31" s="44"/>
      <c r="E31" s="9">
        <v>2015</v>
      </c>
      <c r="F31" s="26"/>
      <c r="G31" s="343">
        <v>13.7</v>
      </c>
      <c r="H31" s="343">
        <v>11.9</v>
      </c>
      <c r="I31" s="343">
        <v>15.5</v>
      </c>
      <c r="J31" s="343">
        <v>12.2</v>
      </c>
      <c r="K31" s="343">
        <v>12.79</v>
      </c>
      <c r="L31" s="50"/>
      <c r="M31" s="50"/>
      <c r="N31" s="50"/>
      <c r="O31" s="50"/>
      <c r="P31" s="50">
        <v>12.607999999999999</v>
      </c>
      <c r="Q31" s="50">
        <v>12.425999999999998</v>
      </c>
      <c r="R31" s="23">
        <v>10</v>
      </c>
      <c r="S31" s="28">
        <v>1.2789999999999999</v>
      </c>
      <c r="T31" s="28">
        <v>1.2789999999999999</v>
      </c>
      <c r="U31" s="12">
        <v>-0.38105870976865974</v>
      </c>
      <c r="V31" s="12">
        <v>-0.18200000000000002</v>
      </c>
      <c r="W31" s="3"/>
      <c r="Y31" s="12">
        <v>0.57879631078597882</v>
      </c>
    </row>
    <row r="32" spans="1:25" ht="22.9" customHeight="1" x14ac:dyDescent="0.25">
      <c r="A32" s="584" t="s">
        <v>146</v>
      </c>
      <c r="B32" s="1" t="s">
        <v>202</v>
      </c>
      <c r="C32" s="11">
        <v>2010</v>
      </c>
      <c r="D32" s="11">
        <v>10.1</v>
      </c>
      <c r="E32" s="11">
        <v>2015</v>
      </c>
      <c r="F32" s="37">
        <v>6.3452769408461807</v>
      </c>
      <c r="G32" s="11">
        <v>2.64</v>
      </c>
      <c r="H32" s="11">
        <v>3.51</v>
      </c>
      <c r="I32" s="11">
        <v>3.06</v>
      </c>
      <c r="J32" s="11">
        <v>3.04</v>
      </c>
      <c r="K32" s="37">
        <v>2.5608308237359578</v>
      </c>
      <c r="L32" s="11"/>
      <c r="M32" s="11"/>
      <c r="N32" s="11"/>
      <c r="O32" s="11"/>
      <c r="P32" s="37"/>
      <c r="Q32" s="11"/>
      <c r="R32" s="4">
        <v>3.5</v>
      </c>
      <c r="S32" s="28">
        <v>1.1422983600400063</v>
      </c>
      <c r="T32" s="28">
        <v>1.3300800575091769</v>
      </c>
      <c r="U32" s="33">
        <v>-0.40749999999999997</v>
      </c>
      <c r="V32" s="33">
        <v>-0.42049401301224698</v>
      </c>
      <c r="W32" s="333" t="s">
        <v>142</v>
      </c>
      <c r="Y32" s="33">
        <v>-0.46233000000000002</v>
      </c>
    </row>
    <row r="33" spans="1:25" ht="15" customHeight="1" x14ac:dyDescent="0.25">
      <c r="A33" s="585"/>
      <c r="B33" s="15" t="s">
        <v>45</v>
      </c>
      <c r="C33" s="6">
        <v>2010</v>
      </c>
      <c r="D33" s="41">
        <v>9.5</v>
      </c>
      <c r="E33" s="6">
        <v>2015</v>
      </c>
      <c r="F33" s="41">
        <v>6.133368517549064</v>
      </c>
      <c r="G33" s="41">
        <v>2.46</v>
      </c>
      <c r="H33" s="41">
        <v>3.32</v>
      </c>
      <c r="I33" s="41">
        <v>2.74</v>
      </c>
      <c r="J33" s="41">
        <v>2.96</v>
      </c>
      <c r="K33" s="41">
        <v>2.5136771142793108</v>
      </c>
      <c r="L33" s="41"/>
      <c r="M33" s="41"/>
      <c r="N33" s="41"/>
      <c r="O33" s="41"/>
      <c r="P33" s="41"/>
      <c r="Q33" s="41"/>
      <c r="R33" s="62"/>
      <c r="S33" s="28">
        <v>1.1643871476201149</v>
      </c>
      <c r="T33" s="28">
        <v>1.3745479902063544</v>
      </c>
      <c r="U33" s="31">
        <v>-0.46245218172138597</v>
      </c>
      <c r="V33" s="31">
        <v>-0.40218793369663924</v>
      </c>
      <c r="W33" s="333" t="s">
        <v>142</v>
      </c>
      <c r="Y33" s="12">
        <v>-0.44619421200828374</v>
      </c>
    </row>
    <row r="34" spans="1:25" ht="15" customHeight="1" x14ac:dyDescent="0.25">
      <c r="A34" s="586"/>
      <c r="B34" s="15" t="s">
        <v>46</v>
      </c>
      <c r="C34" s="6">
        <v>2010</v>
      </c>
      <c r="D34" s="77">
        <v>10.8</v>
      </c>
      <c r="E34" s="6">
        <v>2015</v>
      </c>
      <c r="F34" s="41">
        <v>6.5537098186205114</v>
      </c>
      <c r="G34" s="41">
        <v>2.81</v>
      </c>
      <c r="H34" s="41">
        <v>3.69</v>
      </c>
      <c r="I34" s="41">
        <v>3.37</v>
      </c>
      <c r="J34" s="41">
        <v>3.11</v>
      </c>
      <c r="K34" s="41">
        <v>2.6053871011174481</v>
      </c>
      <c r="L34" s="41"/>
      <c r="M34" s="41"/>
      <c r="N34" s="41"/>
      <c r="O34" s="41"/>
      <c r="P34" s="41"/>
      <c r="Q34" s="41"/>
      <c r="R34" s="62"/>
      <c r="S34" s="28">
        <v>1.1225497121756922</v>
      </c>
      <c r="T34" s="28">
        <v>1.2929593681192295</v>
      </c>
      <c r="U34" s="31">
        <v>-0.46025385731997598</v>
      </c>
      <c r="V34" s="31">
        <v>-0.43870252416700706</v>
      </c>
      <c r="W34" s="333" t="s">
        <v>142</v>
      </c>
      <c r="Y34" s="12">
        <v>-0.48196283353997194</v>
      </c>
    </row>
    <row r="35" spans="1:25" ht="27" x14ac:dyDescent="0.25">
      <c r="A35" s="584" t="s">
        <v>146</v>
      </c>
      <c r="B35" s="1" t="s">
        <v>201</v>
      </c>
      <c r="C35" s="11"/>
      <c r="D35" s="11"/>
      <c r="E35" s="11">
        <v>2019</v>
      </c>
      <c r="F35" s="37">
        <v>2.87</v>
      </c>
      <c r="G35" s="11">
        <v>2.87</v>
      </c>
      <c r="H35" s="11">
        <v>4.93</v>
      </c>
      <c r="I35" s="11">
        <v>4.13</v>
      </c>
      <c r="J35" s="11">
        <v>3.77</v>
      </c>
      <c r="K35" s="37">
        <v>3.24</v>
      </c>
      <c r="L35" s="11"/>
      <c r="M35" s="11"/>
      <c r="N35" s="11"/>
      <c r="O35" s="11"/>
      <c r="P35" s="37"/>
      <c r="Q35" s="11"/>
      <c r="R35" s="4">
        <v>3.73</v>
      </c>
      <c r="S35" s="28"/>
      <c r="T35" s="28"/>
      <c r="U35" s="5">
        <v>0.22499999999999998</v>
      </c>
      <c r="V35" s="95">
        <v>9.2500000000000027E-2</v>
      </c>
      <c r="W35" s="333" t="s">
        <v>142</v>
      </c>
      <c r="Y35" s="12"/>
    </row>
    <row r="36" spans="1:25" ht="15" customHeight="1" x14ac:dyDescent="0.25">
      <c r="A36" s="585"/>
      <c r="B36" s="15" t="s">
        <v>39</v>
      </c>
      <c r="C36" s="11"/>
      <c r="D36" s="11"/>
      <c r="E36" s="11"/>
      <c r="F36" s="6">
        <v>2.71</v>
      </c>
      <c r="G36" s="7">
        <v>2.71</v>
      </c>
      <c r="H36" s="6">
        <v>4.68</v>
      </c>
      <c r="I36" s="6">
        <v>3.68</v>
      </c>
      <c r="J36" s="6">
        <v>3.71</v>
      </c>
      <c r="K36" s="6">
        <v>3.11</v>
      </c>
      <c r="L36" s="11"/>
      <c r="M36" s="11"/>
      <c r="N36" s="11"/>
      <c r="O36" s="11"/>
      <c r="P36" s="37"/>
      <c r="Q36" s="11"/>
      <c r="R36" s="4"/>
      <c r="S36" s="28"/>
      <c r="T36" s="28"/>
      <c r="U36" s="5"/>
      <c r="V36" s="208">
        <v>9.9999999999999978E-2</v>
      </c>
      <c r="W36" s="333" t="s">
        <v>142</v>
      </c>
      <c r="Y36" s="12"/>
    </row>
    <row r="37" spans="1:25" ht="15" customHeight="1" x14ac:dyDescent="0.25">
      <c r="A37" s="585"/>
      <c r="B37" s="209" t="s">
        <v>40</v>
      </c>
      <c r="C37" s="11"/>
      <c r="D37" s="11"/>
      <c r="E37" s="11"/>
      <c r="F37" s="6">
        <v>3.03</v>
      </c>
      <c r="G37" s="7">
        <v>3.03</v>
      </c>
      <c r="H37" s="6">
        <v>5.16</v>
      </c>
      <c r="I37" s="6">
        <v>4.55</v>
      </c>
      <c r="J37" s="6">
        <v>3.82</v>
      </c>
      <c r="K37" s="6">
        <v>3.36</v>
      </c>
      <c r="L37" s="11"/>
      <c r="M37" s="11"/>
      <c r="N37" s="11"/>
      <c r="O37" s="11"/>
      <c r="P37" s="37"/>
      <c r="Q37" s="11"/>
      <c r="R37" s="4"/>
      <c r="S37" s="28"/>
      <c r="T37" s="28"/>
      <c r="U37" s="5"/>
      <c r="V37" s="208">
        <v>8.2500000000000018E-2</v>
      </c>
      <c r="W37" s="333" t="s">
        <v>142</v>
      </c>
      <c r="Y37" s="12"/>
    </row>
    <row r="38" spans="1:25" ht="15" customHeight="1" x14ac:dyDescent="0.25">
      <c r="A38" s="585"/>
      <c r="B38" s="15" t="s">
        <v>52</v>
      </c>
      <c r="C38" s="11"/>
      <c r="D38" s="11"/>
      <c r="E38" s="11"/>
      <c r="F38" s="6">
        <v>2.73</v>
      </c>
      <c r="G38" s="7">
        <v>2.73</v>
      </c>
      <c r="H38" s="6">
        <v>4.7300000000000004</v>
      </c>
      <c r="I38" s="6">
        <v>3.96</v>
      </c>
      <c r="J38" s="6">
        <v>3.58</v>
      </c>
      <c r="K38" s="6">
        <v>3.06</v>
      </c>
      <c r="L38" s="11"/>
      <c r="M38" s="11"/>
      <c r="N38" s="11"/>
      <c r="O38" s="11"/>
      <c r="P38" s="37"/>
      <c r="Q38" s="11"/>
      <c r="R38" s="4"/>
      <c r="S38" s="28"/>
      <c r="T38" s="28"/>
      <c r="U38" s="5"/>
      <c r="V38" s="208">
        <v>8.2500000000000018E-2</v>
      </c>
      <c r="W38" s="333" t="s">
        <v>142</v>
      </c>
      <c r="Y38" s="12"/>
    </row>
    <row r="39" spans="1:25" ht="15" customHeight="1" x14ac:dyDescent="0.25">
      <c r="A39" s="586"/>
      <c r="B39" s="209" t="s">
        <v>53</v>
      </c>
      <c r="C39" s="11"/>
      <c r="D39" s="11"/>
      <c r="E39" s="11"/>
      <c r="F39" s="6">
        <v>3.49</v>
      </c>
      <c r="G39" s="7">
        <v>3.49</v>
      </c>
      <c r="H39" s="6">
        <v>5.84</v>
      </c>
      <c r="I39" s="6">
        <v>4.93</v>
      </c>
      <c r="J39" s="6">
        <v>4.71</v>
      </c>
      <c r="K39" s="6">
        <v>4.1399999999999997</v>
      </c>
      <c r="L39" s="11"/>
      <c r="M39" s="11"/>
      <c r="N39" s="11"/>
      <c r="O39" s="11"/>
      <c r="P39" s="37"/>
      <c r="Q39" s="11"/>
      <c r="R39" s="4"/>
      <c r="S39" s="28"/>
      <c r="T39" s="28"/>
      <c r="U39" s="5"/>
      <c r="V39" s="208">
        <v>0.16249999999999987</v>
      </c>
      <c r="W39" s="333" t="s">
        <v>142</v>
      </c>
      <c r="Y39" s="12"/>
    </row>
    <row r="40" spans="1:25" ht="27" x14ac:dyDescent="0.25">
      <c r="A40" s="14" t="s">
        <v>146</v>
      </c>
      <c r="B40" s="1" t="s">
        <v>47</v>
      </c>
      <c r="C40" s="11">
        <v>2010</v>
      </c>
      <c r="D40" s="75">
        <v>10</v>
      </c>
      <c r="E40" s="11">
        <v>2015</v>
      </c>
      <c r="F40" s="37">
        <v>7</v>
      </c>
      <c r="G40" s="37">
        <v>1</v>
      </c>
      <c r="H40" s="37">
        <v>1</v>
      </c>
      <c r="I40" s="37">
        <v>2</v>
      </c>
      <c r="J40" s="37">
        <v>1</v>
      </c>
      <c r="K40" s="37">
        <v>1</v>
      </c>
      <c r="L40" s="37"/>
      <c r="M40" s="37"/>
      <c r="N40" s="37"/>
      <c r="O40" s="37"/>
      <c r="P40" s="37"/>
      <c r="Q40" s="37"/>
      <c r="R40" s="13">
        <v>3</v>
      </c>
      <c r="S40" s="29">
        <v>1.2857142857142858</v>
      </c>
      <c r="T40" s="29">
        <v>1.5</v>
      </c>
      <c r="U40" s="33">
        <v>-1</v>
      </c>
      <c r="V40" s="33">
        <v>-0.66666666666666663</v>
      </c>
      <c r="W40" s="333" t="s">
        <v>142</v>
      </c>
      <c r="Y40" s="33">
        <v>-1</v>
      </c>
    </row>
    <row r="41" spans="1:25" ht="27" x14ac:dyDescent="0.25">
      <c r="A41" s="584" t="s">
        <v>146</v>
      </c>
      <c r="B41" s="1" t="s">
        <v>200</v>
      </c>
      <c r="C41" s="11">
        <v>2010</v>
      </c>
      <c r="D41" s="11">
        <v>16.899999999999999</v>
      </c>
      <c r="E41" s="11">
        <v>2015</v>
      </c>
      <c r="F41" s="75">
        <v>10.512888640173863</v>
      </c>
      <c r="G41" s="37">
        <v>3.8504497531132253</v>
      </c>
      <c r="H41" s="37">
        <v>4.0625751719727701</v>
      </c>
      <c r="I41" s="37">
        <v>3.6203147388084949</v>
      </c>
      <c r="J41" s="37">
        <v>4.0625751719727701</v>
      </c>
      <c r="K41" s="66">
        <v>3.5</v>
      </c>
      <c r="L41" s="37"/>
      <c r="M41" s="37"/>
      <c r="N41" s="37"/>
      <c r="O41" s="37"/>
      <c r="P41" s="66"/>
      <c r="Q41" s="37"/>
      <c r="R41" s="13">
        <v>7</v>
      </c>
      <c r="S41" s="29">
        <v>1.3535353535353536</v>
      </c>
      <c r="T41" s="29">
        <v>1.9963310422008638</v>
      </c>
      <c r="U41" s="33">
        <v>-0.82553847510089984</v>
      </c>
      <c r="V41" s="33">
        <v>-0.77920984890820699</v>
      </c>
      <c r="W41" s="333" t="s">
        <v>142</v>
      </c>
      <c r="Y41" s="33">
        <v>-0.95771325725817136</v>
      </c>
    </row>
    <row r="42" spans="1:25" ht="15" customHeight="1" x14ac:dyDescent="0.25">
      <c r="A42" s="585"/>
      <c r="B42" s="15" t="s">
        <v>45</v>
      </c>
      <c r="C42" s="6">
        <v>2010</v>
      </c>
      <c r="D42" s="77">
        <v>15.6</v>
      </c>
      <c r="E42" s="6">
        <v>2015</v>
      </c>
      <c r="F42" s="41">
        <v>9.5990293640701783</v>
      </c>
      <c r="G42" s="7">
        <v>3.6151846515777373</v>
      </c>
      <c r="H42" s="7">
        <v>3.6774642444237884</v>
      </c>
      <c r="I42" s="7">
        <v>3.1256702000000001</v>
      </c>
      <c r="J42" s="7">
        <v>3.5852854999999999</v>
      </c>
      <c r="K42" s="7">
        <v>3.3080388939999805</v>
      </c>
      <c r="L42" s="7"/>
      <c r="M42" s="7"/>
      <c r="N42" s="7"/>
      <c r="O42" s="7"/>
      <c r="P42" s="7"/>
      <c r="Q42" s="7"/>
      <c r="R42" s="4"/>
      <c r="S42" s="28">
        <v>1.4292978030232582</v>
      </c>
      <c r="T42" s="28">
        <v>2.4205153497066569</v>
      </c>
      <c r="U42" s="12">
        <v>-0.88112589878016789</v>
      </c>
      <c r="V42" s="12">
        <v>-0.69899894111891081</v>
      </c>
      <c r="W42" s="333" t="s">
        <v>142</v>
      </c>
      <c r="Y42" s="12">
        <v>-0.99798021524352931</v>
      </c>
    </row>
    <row r="43" spans="1:25" ht="15" customHeight="1" x14ac:dyDescent="0.25">
      <c r="A43" s="586"/>
      <c r="B43" s="15" t="s">
        <v>46</v>
      </c>
      <c r="C43" s="6">
        <v>2010</v>
      </c>
      <c r="D43" s="77">
        <v>18.399999999999999</v>
      </c>
      <c r="E43" s="6">
        <v>2015</v>
      </c>
      <c r="F43" s="340">
        <v>11.518983089696961</v>
      </c>
      <c r="G43" s="7">
        <v>4.0950139424348544</v>
      </c>
      <c r="H43" s="7">
        <v>4.459316297210604</v>
      </c>
      <c r="I43" s="7">
        <v>4.1387235999999996</v>
      </c>
      <c r="J43" s="7">
        <v>3.8636393999999998</v>
      </c>
      <c r="K43" s="7">
        <v>3.7394924451278655</v>
      </c>
      <c r="L43" s="7"/>
      <c r="M43" s="7"/>
      <c r="N43" s="7"/>
      <c r="O43" s="7"/>
      <c r="P43" s="7"/>
      <c r="Q43" s="7"/>
      <c r="R43" s="13"/>
      <c r="S43" s="28">
        <v>1.2860094346379065</v>
      </c>
      <c r="T43" s="28">
        <v>1.7215135551858816</v>
      </c>
      <c r="U43" s="12">
        <v>-1.0468802189525184</v>
      </c>
      <c r="V43" s="12">
        <v>-0.86438784939656621</v>
      </c>
      <c r="W43" s="333" t="s">
        <v>142</v>
      </c>
      <c r="Y43" s="12">
        <v>-1.2946935887779378</v>
      </c>
    </row>
    <row r="44" spans="1:25" ht="27" x14ac:dyDescent="0.25">
      <c r="A44" s="14" t="s">
        <v>146</v>
      </c>
      <c r="B44" s="1" t="s">
        <v>199</v>
      </c>
      <c r="C44" s="11"/>
      <c r="D44" s="11"/>
      <c r="E44" s="11">
        <v>2019</v>
      </c>
      <c r="F44" s="37">
        <v>3.49</v>
      </c>
      <c r="G44" s="37">
        <v>3.49</v>
      </c>
      <c r="H44" s="37">
        <v>5.84</v>
      </c>
      <c r="I44" s="37">
        <v>4.93</v>
      </c>
      <c r="J44" s="37">
        <v>4.71</v>
      </c>
      <c r="K44" s="66">
        <v>4.1399999999999997</v>
      </c>
      <c r="L44" s="37"/>
      <c r="M44" s="37"/>
      <c r="N44" s="37"/>
      <c r="O44" s="37"/>
      <c r="P44" s="66"/>
      <c r="Q44" s="37"/>
      <c r="R44" s="13">
        <v>6.6395502468867749</v>
      </c>
      <c r="S44" s="29"/>
      <c r="T44" s="29"/>
      <c r="U44" s="5">
        <v>0.30499999999999994</v>
      </c>
      <c r="V44" s="5">
        <v>0.16249999999999987</v>
      </c>
      <c r="W44" s="333" t="s">
        <v>142</v>
      </c>
      <c r="Y44" s="33"/>
    </row>
    <row r="45" spans="1:25" ht="27" x14ac:dyDescent="0.25">
      <c r="A45" s="584" t="s">
        <v>146</v>
      </c>
      <c r="B45" s="1" t="s">
        <v>204</v>
      </c>
      <c r="C45" s="11">
        <v>2010</v>
      </c>
      <c r="D45" s="75">
        <v>33.799999999999997</v>
      </c>
      <c r="E45" s="11">
        <v>2015</v>
      </c>
      <c r="F45" s="75">
        <v>30.80989457467982</v>
      </c>
      <c r="G45" s="75">
        <v>20.910985640036898</v>
      </c>
      <c r="H45" s="75">
        <v>23.358730307892476</v>
      </c>
      <c r="I45" s="75">
        <v>23.853238602363124</v>
      </c>
      <c r="J45" s="75">
        <v>21.78781971374784</v>
      </c>
      <c r="K45" s="347">
        <v>18.388614096433248</v>
      </c>
      <c r="L45" s="37"/>
      <c r="M45" s="37"/>
      <c r="N45" s="37"/>
      <c r="O45" s="37"/>
      <c r="P45" s="66"/>
      <c r="Q45" s="37"/>
      <c r="R45" s="4">
        <v>18.7</v>
      </c>
      <c r="S45" s="29">
        <v>1.0206215830176657</v>
      </c>
      <c r="T45" s="29">
        <v>1.0257133455329841</v>
      </c>
      <c r="U45" s="33">
        <v>-0.47250000000000014</v>
      </c>
      <c r="V45" s="33">
        <v>-1.3801422753607302</v>
      </c>
      <c r="W45" s="333" t="s">
        <v>142</v>
      </c>
      <c r="Y45" s="33">
        <v>-0.25</v>
      </c>
    </row>
    <row r="46" spans="1:25" ht="15" customHeight="1" x14ac:dyDescent="0.25">
      <c r="A46" s="585"/>
      <c r="B46" s="15" t="s">
        <v>45</v>
      </c>
      <c r="C46" s="34"/>
      <c r="D46" s="77">
        <v>32.4</v>
      </c>
      <c r="E46" s="6"/>
      <c r="F46" s="77">
        <v>29.744449040034549</v>
      </c>
      <c r="G46" s="77">
        <v>19.760000000000002</v>
      </c>
      <c r="H46" s="77">
        <v>22.04</v>
      </c>
      <c r="I46" s="77">
        <v>21.799999999999997</v>
      </c>
      <c r="J46" s="77">
        <v>20.400000000000002</v>
      </c>
      <c r="K46" s="348"/>
      <c r="L46" s="41"/>
      <c r="M46" s="41"/>
      <c r="N46" s="41"/>
      <c r="O46" s="41"/>
      <c r="P46" s="96"/>
      <c r="Q46" s="41"/>
      <c r="R46" s="4"/>
      <c r="S46" s="28">
        <v>0.87591240875912391</v>
      </c>
      <c r="T46" s="28">
        <v>0.84607652280002876</v>
      </c>
      <c r="U46" s="12">
        <v>-0.35966087670095909</v>
      </c>
      <c r="V46" s="12">
        <v>-1.1680561300043184</v>
      </c>
      <c r="W46" s="61" t="s">
        <v>228</v>
      </c>
      <c r="Y46" s="12">
        <v>-0.35966087670095909</v>
      </c>
    </row>
    <row r="47" spans="1:25" ht="15" customHeight="1" x14ac:dyDescent="0.25">
      <c r="A47" s="586"/>
      <c r="B47" s="15" t="s">
        <v>46</v>
      </c>
      <c r="C47" s="9"/>
      <c r="D47" s="77">
        <v>35.200000000000003</v>
      </c>
      <c r="E47" s="6"/>
      <c r="F47" s="77">
        <v>31.857865558760889</v>
      </c>
      <c r="G47" s="77">
        <v>22.02</v>
      </c>
      <c r="H47" s="77">
        <v>24.610000000000003</v>
      </c>
      <c r="I47" s="77">
        <v>25.790000000000003</v>
      </c>
      <c r="J47" s="77">
        <v>23.07</v>
      </c>
      <c r="K47" s="349"/>
      <c r="L47" s="41"/>
      <c r="M47" s="41"/>
      <c r="N47" s="41"/>
      <c r="O47" s="41"/>
      <c r="P47" s="27"/>
      <c r="Q47" s="41"/>
      <c r="R47" s="13"/>
      <c r="S47" s="28">
        <v>0.73515151515151511</v>
      </c>
      <c r="T47" s="28">
        <v>0.66787926351091742</v>
      </c>
      <c r="U47" s="12">
        <v>-0.14621474305453677</v>
      </c>
      <c r="V47" s="12">
        <v>-1.098483194845111</v>
      </c>
      <c r="W47" s="61" t="s">
        <v>228</v>
      </c>
      <c r="Y47" s="12">
        <v>-0.14621474305453677</v>
      </c>
    </row>
    <row r="48" spans="1:25" ht="27" x14ac:dyDescent="0.25">
      <c r="A48" s="584" t="s">
        <v>146</v>
      </c>
      <c r="B48" s="1" t="s">
        <v>203</v>
      </c>
      <c r="C48" s="11"/>
      <c r="D48" s="11"/>
      <c r="E48" s="11">
        <v>2019</v>
      </c>
      <c r="F48" s="75">
        <v>22.920993999999997</v>
      </c>
      <c r="G48" s="75">
        <v>22.920993999999997</v>
      </c>
      <c r="H48" s="75">
        <v>25.488510999999999</v>
      </c>
      <c r="I48" s="75">
        <v>26.550028000000001</v>
      </c>
      <c r="J48" s="75">
        <v>23.902871000000001</v>
      </c>
      <c r="K48" s="347">
        <v>19.761576999999999</v>
      </c>
      <c r="L48" s="37"/>
      <c r="M48" s="37"/>
      <c r="N48" s="37"/>
      <c r="O48" s="37"/>
      <c r="P48" s="66"/>
      <c r="Q48" s="37"/>
      <c r="R48" s="13">
        <v>23.582884359963099</v>
      </c>
      <c r="S48" s="29"/>
      <c r="T48" s="29"/>
      <c r="U48" s="33">
        <v>0.47000000000000064</v>
      </c>
      <c r="V48" s="33">
        <v>-0.78985424999999942</v>
      </c>
      <c r="W48" s="333" t="s">
        <v>142</v>
      </c>
      <c r="Y48" s="12"/>
    </row>
    <row r="49" spans="1:25" ht="15" customHeight="1" x14ac:dyDescent="0.25">
      <c r="A49" s="585"/>
      <c r="B49" s="15" t="s">
        <v>39</v>
      </c>
      <c r="C49" s="11"/>
      <c r="D49" s="11"/>
      <c r="E49" s="11"/>
      <c r="F49" s="77">
        <v>21.5</v>
      </c>
      <c r="G49" s="77">
        <v>21.5</v>
      </c>
      <c r="H49" s="77">
        <v>24.01</v>
      </c>
      <c r="I49" s="77">
        <v>24.6</v>
      </c>
      <c r="J49" s="77">
        <v>22.119999999999997</v>
      </c>
      <c r="K49" s="350">
        <v>18.690000000000001</v>
      </c>
      <c r="L49" s="37"/>
      <c r="M49" s="37"/>
      <c r="N49" s="37"/>
      <c r="O49" s="37"/>
      <c r="P49" s="66"/>
      <c r="Q49" s="37"/>
      <c r="R49" s="13"/>
      <c r="S49" s="29"/>
      <c r="T49" s="29"/>
      <c r="U49" s="12"/>
      <c r="V49" s="12">
        <v>-0.70249999999999968</v>
      </c>
      <c r="W49" s="333" t="s">
        <v>142</v>
      </c>
      <c r="Y49" s="12"/>
    </row>
    <row r="50" spans="1:25" ht="15" customHeight="1" x14ac:dyDescent="0.25">
      <c r="A50" s="585"/>
      <c r="B50" s="209" t="s">
        <v>40</v>
      </c>
      <c r="C50" s="11"/>
      <c r="D50" s="11"/>
      <c r="E50" s="11"/>
      <c r="F50" s="77">
        <v>24.29</v>
      </c>
      <c r="G50" s="77">
        <v>24.29</v>
      </c>
      <c r="H50" s="77">
        <v>26.900000000000002</v>
      </c>
      <c r="I50" s="77">
        <v>28.389999999999997</v>
      </c>
      <c r="J50" s="10">
        <v>25.53</v>
      </c>
      <c r="K50" s="351">
        <v>20.77</v>
      </c>
      <c r="L50" s="37"/>
      <c r="M50" s="37"/>
      <c r="N50" s="37"/>
      <c r="O50" s="37"/>
      <c r="P50" s="66"/>
      <c r="Q50" s="37"/>
      <c r="R50" s="13"/>
      <c r="S50" s="29"/>
      <c r="T50" s="29"/>
      <c r="U50" s="12"/>
      <c r="V50" s="12">
        <v>-0.87999999999999989</v>
      </c>
      <c r="W50" s="333" t="s">
        <v>142</v>
      </c>
      <c r="Y50" s="12"/>
    </row>
    <row r="51" spans="1:25" ht="15" customHeight="1" x14ac:dyDescent="0.25">
      <c r="A51" s="585"/>
      <c r="B51" s="15" t="s">
        <v>52</v>
      </c>
      <c r="C51" s="11"/>
      <c r="D51" s="11"/>
      <c r="E51" s="11"/>
      <c r="F51" s="77">
        <v>21.75</v>
      </c>
      <c r="G51" s="77">
        <v>21.75</v>
      </c>
      <c r="H51" s="77">
        <v>25.06</v>
      </c>
      <c r="I51" s="77">
        <v>26.14</v>
      </c>
      <c r="J51" s="77">
        <v>23.43</v>
      </c>
      <c r="K51" s="350">
        <v>19.630000000000003</v>
      </c>
      <c r="L51" s="37"/>
      <c r="M51" s="37"/>
      <c r="N51" s="37"/>
      <c r="O51" s="37"/>
      <c r="P51" s="66"/>
      <c r="Q51" s="37"/>
      <c r="R51" s="13"/>
      <c r="S51" s="29"/>
      <c r="T51" s="29"/>
      <c r="U51" s="12"/>
      <c r="V51" s="12">
        <v>-0.52999999999999936</v>
      </c>
      <c r="W51" s="333" t="s">
        <v>142</v>
      </c>
      <c r="Y51" s="12"/>
    </row>
    <row r="52" spans="1:25" ht="15" customHeight="1" x14ac:dyDescent="0.25">
      <c r="A52" s="586"/>
      <c r="B52" s="209" t="s">
        <v>53</v>
      </c>
      <c r="C52" s="11"/>
      <c r="D52" s="11"/>
      <c r="E52" s="11"/>
      <c r="F52" s="77">
        <v>28.14</v>
      </c>
      <c r="G52" s="77">
        <v>28.14</v>
      </c>
      <c r="H52" s="77">
        <v>27.49</v>
      </c>
      <c r="I52" s="77">
        <v>28.549999999999997</v>
      </c>
      <c r="J52" s="77">
        <v>26.15</v>
      </c>
      <c r="K52" s="350">
        <v>20.47</v>
      </c>
      <c r="L52" s="37"/>
      <c r="M52" s="37"/>
      <c r="N52" s="37"/>
      <c r="O52" s="37"/>
      <c r="P52" s="66"/>
      <c r="Q52" s="37"/>
      <c r="R52" s="13"/>
      <c r="S52" s="29"/>
      <c r="T52" s="29"/>
      <c r="U52" s="12"/>
      <c r="V52" s="12">
        <v>-1.9175000000000004</v>
      </c>
      <c r="W52" s="333" t="s">
        <v>142</v>
      </c>
      <c r="Y52" s="12"/>
    </row>
    <row r="53" spans="1:25" ht="27" x14ac:dyDescent="0.25">
      <c r="A53" s="14" t="s">
        <v>146</v>
      </c>
      <c r="B53" s="1" t="s">
        <v>48</v>
      </c>
      <c r="C53" s="11">
        <v>2010</v>
      </c>
      <c r="D53" s="75">
        <v>10</v>
      </c>
      <c r="E53" s="11">
        <v>2015</v>
      </c>
      <c r="F53" s="75">
        <v>10</v>
      </c>
      <c r="G53" s="37">
        <v>5</v>
      </c>
      <c r="H53" s="37">
        <v>7</v>
      </c>
      <c r="I53" s="37">
        <v>6</v>
      </c>
      <c r="J53" s="37">
        <v>5</v>
      </c>
      <c r="K53" s="66">
        <v>2</v>
      </c>
      <c r="L53" s="37"/>
      <c r="M53" s="37"/>
      <c r="N53" s="37"/>
      <c r="O53" s="37"/>
      <c r="P53" s="66"/>
      <c r="Q53" s="37"/>
      <c r="R53" s="13">
        <v>4</v>
      </c>
      <c r="S53" s="29">
        <v>1.3333333333333333</v>
      </c>
      <c r="T53" s="29">
        <v>1.3333333333333333</v>
      </c>
      <c r="U53" s="12">
        <v>-0.5</v>
      </c>
      <c r="V53" s="12">
        <v>-0.88888888888888884</v>
      </c>
      <c r="W53" s="333" t="s">
        <v>142</v>
      </c>
      <c r="Y53" s="12">
        <v>-0.5</v>
      </c>
    </row>
    <row r="54" spans="1:25" ht="18.75" x14ac:dyDescent="0.25">
      <c r="A54" s="584" t="s">
        <v>146</v>
      </c>
      <c r="B54" s="1" t="s">
        <v>1911</v>
      </c>
      <c r="C54" s="11">
        <v>2010</v>
      </c>
      <c r="D54" s="75">
        <v>46.8</v>
      </c>
      <c r="E54" s="11">
        <v>2015</v>
      </c>
      <c r="F54" s="75">
        <v>40.243453398448722</v>
      </c>
      <c r="G54" s="75">
        <v>25.362200000000001</v>
      </c>
      <c r="H54" s="75">
        <v>23.9572</v>
      </c>
      <c r="I54" s="75">
        <v>24.763756000000001</v>
      </c>
      <c r="J54" s="75">
        <v>23.111021999999998</v>
      </c>
      <c r="K54" s="347">
        <v>18.8</v>
      </c>
      <c r="L54" s="37"/>
      <c r="M54" s="37"/>
      <c r="N54" s="37"/>
      <c r="O54" s="37"/>
      <c r="P54" s="66"/>
      <c r="Q54" s="37"/>
      <c r="R54" s="4">
        <v>23.3</v>
      </c>
      <c r="S54" s="29">
        <v>1.1914893617021276</v>
      </c>
      <c r="T54" s="29">
        <v>1.2655893042685149</v>
      </c>
      <c r="U54" s="33">
        <v>-1.6737500000000001</v>
      </c>
      <c r="V54" s="33">
        <v>-2.3826059331609688</v>
      </c>
      <c r="W54" s="333" t="s">
        <v>142</v>
      </c>
      <c r="Y54" s="33">
        <v>-1.6796830000000003</v>
      </c>
    </row>
    <row r="55" spans="1:25" ht="15" customHeight="1" x14ac:dyDescent="0.25">
      <c r="A55" s="585"/>
      <c r="B55" s="15" t="s">
        <v>45</v>
      </c>
      <c r="C55" s="9"/>
      <c r="D55" s="10">
        <v>44.6</v>
      </c>
      <c r="E55" s="6"/>
      <c r="F55" s="352">
        <v>37.760214516284051</v>
      </c>
      <c r="G55" s="352">
        <v>24.113900000000001</v>
      </c>
      <c r="H55" s="10">
        <v>21.8797</v>
      </c>
      <c r="I55" s="10">
        <v>21.882572</v>
      </c>
      <c r="J55" s="10">
        <v>21.924841000000001</v>
      </c>
      <c r="K55" s="10">
        <v>17.626152878169137</v>
      </c>
      <c r="L55" s="49"/>
      <c r="M55" s="26"/>
      <c r="N55" s="26"/>
      <c r="O55" s="26"/>
      <c r="P55" s="26"/>
      <c r="Q55" s="49"/>
      <c r="R55" s="13"/>
      <c r="S55" s="28">
        <v>1.2663777991469889</v>
      </c>
      <c r="T55" s="28">
        <v>1.3923764142946418</v>
      </c>
      <c r="U55" s="12">
        <v>-2.0021872159561886</v>
      </c>
      <c r="V55" s="12">
        <v>-2.2371179597905462</v>
      </c>
      <c r="W55" s="333" t="s">
        <v>142</v>
      </c>
      <c r="Y55" s="12">
        <v>-2.0021872159561886</v>
      </c>
    </row>
    <row r="56" spans="1:25" ht="15" customHeight="1" x14ac:dyDescent="0.25">
      <c r="A56" s="586"/>
      <c r="B56" s="15" t="s">
        <v>46</v>
      </c>
      <c r="C56" s="9"/>
      <c r="D56" s="10">
        <v>49.1</v>
      </c>
      <c r="E56" s="6"/>
      <c r="F56" s="352">
        <v>42.977323832896644</v>
      </c>
      <c r="G56" s="352">
        <v>26.659700000000001</v>
      </c>
      <c r="H56" s="10">
        <v>26.0974</v>
      </c>
      <c r="I56" s="10">
        <v>27.783360999999999</v>
      </c>
      <c r="J56" s="10">
        <v>24.339554</v>
      </c>
      <c r="K56" s="10">
        <v>20.120607480555453</v>
      </c>
      <c r="L56" s="49"/>
      <c r="M56" s="26"/>
      <c r="N56" s="26"/>
      <c r="O56" s="26"/>
      <c r="P56" s="26"/>
      <c r="Q56" s="49"/>
      <c r="R56" s="13"/>
      <c r="S56" s="28">
        <v>1.1232322681955251</v>
      </c>
      <c r="T56" s="28">
        <v>1.1615764697702045</v>
      </c>
      <c r="U56" s="12">
        <v>-2.4438341354548037</v>
      </c>
      <c r="V56" s="12">
        <v>-2.5396351502601324</v>
      </c>
      <c r="W56" s="333" t="s">
        <v>142</v>
      </c>
      <c r="Y56" s="12">
        <v>-2.4438341354548037</v>
      </c>
    </row>
    <row r="57" spans="1:25" ht="18.75" x14ac:dyDescent="0.25">
      <c r="A57" s="14" t="s">
        <v>146</v>
      </c>
      <c r="B57" s="1" t="s">
        <v>205</v>
      </c>
      <c r="C57" s="11"/>
      <c r="D57" s="11"/>
      <c r="E57" s="11">
        <v>2019</v>
      </c>
      <c r="F57" s="75">
        <v>31.63</v>
      </c>
      <c r="G57" s="75">
        <v>31.63</v>
      </c>
      <c r="H57" s="75">
        <v>33.33</v>
      </c>
      <c r="I57" s="75">
        <v>33.479999999999997</v>
      </c>
      <c r="J57" s="75">
        <v>30.86</v>
      </c>
      <c r="K57" s="347">
        <v>24.61</v>
      </c>
      <c r="L57" s="37"/>
      <c r="M57" s="37"/>
      <c r="N57" s="37"/>
      <c r="O57" s="37"/>
      <c r="P57" s="66"/>
      <c r="Q57" s="37"/>
      <c r="R57" s="13">
        <v>29.567799999999998</v>
      </c>
      <c r="S57" s="29"/>
      <c r="T57" s="29"/>
      <c r="U57" s="33">
        <v>-0.18250000000000011</v>
      </c>
      <c r="V57" s="33">
        <v>-1.7549999999999999</v>
      </c>
      <c r="W57" s="333" t="s">
        <v>142</v>
      </c>
      <c r="Y57" s="14"/>
    </row>
    <row r="58" spans="1:25" ht="18.75" x14ac:dyDescent="0.25">
      <c r="A58" s="584" t="s">
        <v>147</v>
      </c>
      <c r="B58" s="1" t="s">
        <v>206</v>
      </c>
      <c r="C58" s="11">
        <v>2010</v>
      </c>
      <c r="D58" s="65">
        <v>0.49</v>
      </c>
      <c r="E58" s="11">
        <v>2015</v>
      </c>
      <c r="F58" s="65">
        <v>0.46241474999999999</v>
      </c>
      <c r="G58" s="65">
        <v>0.43762157131635637</v>
      </c>
      <c r="H58" s="65">
        <v>0.40521381047074501</v>
      </c>
      <c r="I58" s="65">
        <v>0.40200725824260641</v>
      </c>
      <c r="J58" s="65">
        <v>0.39164510604107322</v>
      </c>
      <c r="K58" s="71">
        <v>0.39565543300720196</v>
      </c>
      <c r="L58" s="65"/>
      <c r="M58" s="65"/>
      <c r="N58" s="65"/>
      <c r="O58" s="65"/>
      <c r="P58" s="71"/>
      <c r="Q58" s="65"/>
      <c r="R58" s="56">
        <v>0.44</v>
      </c>
      <c r="S58" s="29">
        <v>1.886891339855961</v>
      </c>
      <c r="T58" s="29">
        <v>2.9783654509998136</v>
      </c>
      <c r="U58" s="33">
        <v>-1.0875000000000003E-2</v>
      </c>
      <c r="V58" s="33">
        <v>-7.4177018880886691E-3</v>
      </c>
      <c r="W58" s="333" t="s">
        <v>142</v>
      </c>
      <c r="Y58" s="33">
        <v>-1.0171428571428578E-2</v>
      </c>
    </row>
    <row r="59" spans="1:25" ht="15" customHeight="1" x14ac:dyDescent="0.25">
      <c r="A59" s="585"/>
      <c r="B59" s="15" t="s">
        <v>45</v>
      </c>
      <c r="C59" s="9"/>
      <c r="D59" s="73">
        <v>0.49</v>
      </c>
      <c r="E59" s="6"/>
      <c r="F59" s="72">
        <v>0.45452437000000001</v>
      </c>
      <c r="G59" s="72">
        <v>0.4451589820751054</v>
      </c>
      <c r="H59" s="73">
        <v>0.42007487395396081</v>
      </c>
      <c r="I59" s="73">
        <v>0.40819027793233664</v>
      </c>
      <c r="J59" s="73">
        <v>0.40329029820792728</v>
      </c>
      <c r="K59" s="73">
        <v>0.40218448523179762</v>
      </c>
      <c r="L59" s="72"/>
      <c r="M59" s="73"/>
      <c r="N59" s="73"/>
      <c r="O59" s="73"/>
      <c r="P59" s="73"/>
      <c r="Q59" s="72"/>
      <c r="R59" s="64"/>
      <c r="S59" s="28">
        <v>1.7563102953640479</v>
      </c>
      <c r="T59" s="28">
        <v>3.6035907077692433</v>
      </c>
      <c r="U59" s="12">
        <v>-9.6666666666666654E-3</v>
      </c>
      <c r="V59" s="12">
        <v>-5.8155427520224885E-3</v>
      </c>
      <c r="W59" s="333" t="s">
        <v>142</v>
      </c>
      <c r="Y59" s="12">
        <v>-9.6666666666666654E-3</v>
      </c>
    </row>
    <row r="60" spans="1:25" ht="15" customHeight="1" x14ac:dyDescent="0.25">
      <c r="A60" s="586"/>
      <c r="B60" s="15" t="s">
        <v>46</v>
      </c>
      <c r="C60" s="9"/>
      <c r="D60" s="73">
        <v>0.51</v>
      </c>
      <c r="E60" s="6"/>
      <c r="F60" s="72">
        <v>0.44583662000000002</v>
      </c>
      <c r="G60" s="72">
        <v>0.44899220565376835</v>
      </c>
      <c r="H60" s="73">
        <v>0.4020910312165899</v>
      </c>
      <c r="I60" s="73">
        <v>0.41105008848344876</v>
      </c>
      <c r="J60" s="73">
        <v>0.39591931056170243</v>
      </c>
      <c r="K60" s="73">
        <v>0.38218680284034345</v>
      </c>
      <c r="L60" s="72"/>
      <c r="M60" s="73"/>
      <c r="N60" s="73"/>
      <c r="O60" s="73"/>
      <c r="P60" s="73"/>
      <c r="Q60" s="72"/>
      <c r="R60" s="64"/>
      <c r="S60" s="28">
        <v>1.8259028165665221</v>
      </c>
      <c r="T60" s="28">
        <v>10.905252896309234</v>
      </c>
      <c r="U60" s="12">
        <v>-1.2666666666666659E-2</v>
      </c>
      <c r="V60" s="12">
        <v>-7.0722019066285068E-3</v>
      </c>
      <c r="W60" s="333" t="s">
        <v>142</v>
      </c>
      <c r="Y60" s="12">
        <v>-1.2666666666666659E-2</v>
      </c>
    </row>
    <row r="61" spans="1:25" ht="18.75" x14ac:dyDescent="0.25">
      <c r="A61" s="14" t="s">
        <v>147</v>
      </c>
      <c r="B61" s="1" t="s">
        <v>207</v>
      </c>
      <c r="C61" s="11"/>
      <c r="D61" s="11"/>
      <c r="E61" s="11">
        <v>2019</v>
      </c>
      <c r="F61" s="65">
        <v>0.41876999999999998</v>
      </c>
      <c r="G61" s="65">
        <v>0.41876999999999998</v>
      </c>
      <c r="H61" s="65">
        <v>0.39929999999999999</v>
      </c>
      <c r="I61" s="65">
        <v>0.38844000000000001</v>
      </c>
      <c r="J61" s="65">
        <v>0.37553999999999998</v>
      </c>
      <c r="K61" s="71">
        <v>0.37770999999999999</v>
      </c>
      <c r="L61" s="65"/>
      <c r="M61" s="65"/>
      <c r="N61" s="65"/>
      <c r="O61" s="65"/>
      <c r="P61" s="71"/>
      <c r="Q61" s="65"/>
      <c r="R61" s="56">
        <v>0.41361101792489458</v>
      </c>
      <c r="S61" s="29"/>
      <c r="T61" s="29"/>
      <c r="U61" s="33">
        <v>-9.999999999999995E-3</v>
      </c>
      <c r="V61" s="33">
        <v>-1.0264999999999996E-2</v>
      </c>
      <c r="W61" s="333" t="s">
        <v>142</v>
      </c>
      <c r="Y61" s="70"/>
    </row>
    <row r="62" spans="1:25" ht="27" x14ac:dyDescent="0.25">
      <c r="A62" s="584" t="s">
        <v>148</v>
      </c>
      <c r="B62" s="1" t="s">
        <v>49</v>
      </c>
      <c r="C62" s="11">
        <v>2010</v>
      </c>
      <c r="D62" s="78">
        <v>32.6</v>
      </c>
      <c r="E62" s="11">
        <v>2015</v>
      </c>
      <c r="F62" s="78">
        <v>32.539206945439091</v>
      </c>
      <c r="G62" s="87">
        <v>47.167729000000001</v>
      </c>
      <c r="H62" s="78">
        <v>20.521850380998103</v>
      </c>
      <c r="I62" s="80">
        <v>41.335964332520959</v>
      </c>
      <c r="J62" s="79">
        <v>47.860775431176918</v>
      </c>
      <c r="K62" s="80">
        <v>49.233697805369403</v>
      </c>
      <c r="L62" s="51"/>
      <c r="M62" s="25"/>
      <c r="N62" s="45"/>
      <c r="O62" s="52"/>
      <c r="P62" s="45">
        <v>51.088641234250545</v>
      </c>
      <c r="Q62" s="51">
        <v>52.943584663131688</v>
      </c>
      <c r="R62" s="13">
        <v>100</v>
      </c>
      <c r="S62" s="29">
        <v>0.24679076862565874</v>
      </c>
      <c r="T62" s="29">
        <v>0.24746953162006485</v>
      </c>
      <c r="U62" s="33">
        <v>1.9047548814517334</v>
      </c>
      <c r="V62" s="33">
        <v>1.8549434288811457</v>
      </c>
      <c r="W62" s="61" t="s">
        <v>228</v>
      </c>
      <c r="Y62" s="33">
        <v>1.1968627216591241</v>
      </c>
    </row>
    <row r="63" spans="1:25" ht="15" customHeight="1" x14ac:dyDescent="0.25">
      <c r="A63" s="585"/>
      <c r="B63" s="15" t="s">
        <v>50</v>
      </c>
      <c r="C63" s="35"/>
      <c r="D63" s="85">
        <v>33.6</v>
      </c>
      <c r="E63" s="6"/>
      <c r="F63" s="343">
        <v>31.036468984321719</v>
      </c>
      <c r="G63" s="343">
        <v>43.934803000000002</v>
      </c>
      <c r="H63" s="343">
        <v>20.152531325544814</v>
      </c>
      <c r="I63" s="343">
        <v>45.260659006645817</v>
      </c>
      <c r="J63" s="343">
        <v>46.555380817009784</v>
      </c>
      <c r="K63" s="85">
        <v>50.107448461888588</v>
      </c>
      <c r="L63" s="50"/>
      <c r="M63" s="50"/>
      <c r="N63" s="50"/>
      <c r="O63" s="50"/>
      <c r="P63" s="26">
        <v>52.226446181618243</v>
      </c>
      <c r="Q63" s="50">
        <v>54.345443901347892</v>
      </c>
      <c r="R63" s="23"/>
      <c r="S63" s="28">
        <v>0.24860615153446664</v>
      </c>
      <c r="T63" s="28">
        <v>0.27653716677052459</v>
      </c>
      <c r="U63" s="12">
        <v>1.9258770677745778</v>
      </c>
      <c r="V63" s="12">
        <v>2.1189977197296521</v>
      </c>
      <c r="W63" s="61" t="s">
        <v>228</v>
      </c>
      <c r="Y63" s="12">
        <v>1.9781452203138028</v>
      </c>
    </row>
    <row r="64" spans="1:25" ht="15" customHeight="1" x14ac:dyDescent="0.25">
      <c r="A64" s="585"/>
      <c r="B64" s="15" t="s">
        <v>51</v>
      </c>
      <c r="C64" s="35"/>
      <c r="D64" s="85">
        <v>31.5</v>
      </c>
      <c r="E64" s="6"/>
      <c r="F64" s="343">
        <v>34.275374873991943</v>
      </c>
      <c r="G64" s="343">
        <v>50.595484999999996</v>
      </c>
      <c r="H64" s="343">
        <v>20.909119515553396</v>
      </c>
      <c r="I64" s="86">
        <v>37.49861771683068</v>
      </c>
      <c r="J64" s="86">
        <v>49.117942821631061</v>
      </c>
      <c r="K64" s="86">
        <v>48.224065194769224</v>
      </c>
      <c r="L64" s="50"/>
      <c r="M64" s="50"/>
      <c r="N64" s="49"/>
      <c r="O64" s="49"/>
      <c r="P64" s="49">
        <v>49.773919674855591</v>
      </c>
      <c r="Q64" s="50">
        <v>51.323774154941958</v>
      </c>
      <c r="R64" s="23"/>
      <c r="S64" s="28">
        <v>0.24414693714991567</v>
      </c>
      <c r="T64" s="28">
        <v>0.21222928687740222</v>
      </c>
      <c r="U64" s="12">
        <v>1.8319187882178962</v>
      </c>
      <c r="V64" s="12">
        <v>1.5498544800863645</v>
      </c>
      <c r="W64" s="61" t="s">
        <v>228</v>
      </c>
      <c r="Y64" s="12">
        <v>0.50505004367759609</v>
      </c>
    </row>
    <row r="65" spans="1:25" ht="15" customHeight="1" x14ac:dyDescent="0.25">
      <c r="A65" s="585"/>
      <c r="B65" s="15" t="s">
        <v>52</v>
      </c>
      <c r="C65" s="35"/>
      <c r="D65" s="85">
        <v>35.13993580076</v>
      </c>
      <c r="E65" s="9"/>
      <c r="F65" s="343">
        <v>34.125839218164721</v>
      </c>
      <c r="G65" s="343">
        <v>49.609938999999997</v>
      </c>
      <c r="H65" s="343">
        <v>20.928889305631763</v>
      </c>
      <c r="I65" s="86">
        <v>43.547591194217887</v>
      </c>
      <c r="J65" s="343">
        <v>49.014137134812856</v>
      </c>
      <c r="K65" s="343">
        <v>50.085641288660064</v>
      </c>
      <c r="L65" s="50"/>
      <c r="M65" s="50"/>
      <c r="N65" s="49"/>
      <c r="O65" s="50"/>
      <c r="P65" s="50">
        <v>51.858952629826213</v>
      </c>
      <c r="Q65" s="50">
        <v>53.632263970992362</v>
      </c>
      <c r="R65" s="23"/>
      <c r="S65" s="28">
        <v>0.23043001379075401</v>
      </c>
      <c r="T65" s="28">
        <v>0.24227712172837634</v>
      </c>
      <c r="U65" s="12">
        <v>1.5579399843372981</v>
      </c>
      <c r="V65" s="12">
        <v>1.7733113411661492</v>
      </c>
      <c r="W65" s="61" t="s">
        <v>228</v>
      </c>
      <c r="Y65" s="12">
        <v>1.064788553528341</v>
      </c>
    </row>
    <row r="66" spans="1:25" ht="15" customHeight="1" x14ac:dyDescent="0.25">
      <c r="A66" s="585"/>
      <c r="B66" s="15" t="s">
        <v>53</v>
      </c>
      <c r="C66" s="35"/>
      <c r="D66" s="85">
        <v>27.32132575324</v>
      </c>
      <c r="E66" s="9"/>
      <c r="F66" s="85">
        <v>26.27625727611262</v>
      </c>
      <c r="G66" s="343">
        <v>37.755701000000002</v>
      </c>
      <c r="H66" s="343">
        <v>18.717722563464747</v>
      </c>
      <c r="I66" s="86">
        <v>31.696473145699997</v>
      </c>
      <c r="J66" s="343">
        <v>41.672914174801157</v>
      </c>
      <c r="K66" s="343">
        <v>44.644978868767872</v>
      </c>
      <c r="L66" s="50"/>
      <c r="M66" s="50"/>
      <c r="N66" s="49"/>
      <c r="O66" s="50"/>
      <c r="P66" s="50">
        <v>46.685947934618454</v>
      </c>
      <c r="Q66" s="50">
        <v>48.726917000469037</v>
      </c>
      <c r="R66" s="23"/>
      <c r="S66" s="28">
        <v>0.2383595091004313</v>
      </c>
      <c r="T66" s="28">
        <v>0.24915611869368054</v>
      </c>
      <c r="U66" s="12">
        <v>2.127307166346061</v>
      </c>
      <c r="V66" s="12">
        <v>2.0409690658505837</v>
      </c>
      <c r="W66" s="61" t="s">
        <v>228</v>
      </c>
      <c r="Y66" s="12">
        <v>1.0497796186812123</v>
      </c>
    </row>
    <row r="67" spans="1:25" x14ac:dyDescent="0.25">
      <c r="A67" s="585"/>
      <c r="B67" s="15" t="s">
        <v>41</v>
      </c>
      <c r="C67" s="35"/>
      <c r="D67" s="44"/>
      <c r="E67" s="9"/>
      <c r="F67" s="85"/>
      <c r="G67" s="343">
        <v>57</v>
      </c>
      <c r="H67" s="343">
        <v>20</v>
      </c>
      <c r="I67" s="86">
        <v>49</v>
      </c>
      <c r="J67" s="343">
        <v>53.02</v>
      </c>
      <c r="K67" s="343"/>
      <c r="L67" s="50"/>
      <c r="M67" s="50"/>
      <c r="N67" s="49"/>
      <c r="O67" s="50">
        <v>52.025000000000006</v>
      </c>
      <c r="P67" s="50">
        <v>51.030000000000008</v>
      </c>
      <c r="Q67" s="50">
        <v>50.035000000000011</v>
      </c>
      <c r="R67" s="23"/>
      <c r="S67" s="28">
        <v>0.5302</v>
      </c>
      <c r="T67" s="28">
        <v>0.5302</v>
      </c>
      <c r="U67" s="12">
        <v>-0.99499999999999922</v>
      </c>
      <c r="V67" s="12">
        <v>-0.99499999999999922</v>
      </c>
      <c r="W67" s="3"/>
      <c r="Y67" s="12">
        <v>-2.6666666666666665</v>
      </c>
    </row>
    <row r="68" spans="1:25" x14ac:dyDescent="0.25">
      <c r="A68" s="585"/>
      <c r="B68" s="15" t="s">
        <v>42</v>
      </c>
      <c r="C68" s="35"/>
      <c r="D68" s="44"/>
      <c r="E68" s="9"/>
      <c r="F68" s="85"/>
      <c r="G68" s="343">
        <v>39</v>
      </c>
      <c r="H68" s="343">
        <v>23</v>
      </c>
      <c r="I68" s="343">
        <v>40</v>
      </c>
      <c r="J68" s="343"/>
      <c r="K68" s="343"/>
      <c r="L68" s="50"/>
      <c r="M68" s="50"/>
      <c r="N68" s="50">
        <v>40.333333333333336</v>
      </c>
      <c r="O68" s="50">
        <v>40.666666666666671</v>
      </c>
      <c r="P68" s="50">
        <v>41.000000000000007</v>
      </c>
      <c r="Q68" s="50">
        <v>41.333333333333343</v>
      </c>
      <c r="R68" s="23"/>
      <c r="S68" s="28">
        <v>0.4</v>
      </c>
      <c r="T68" s="28">
        <v>0.4</v>
      </c>
      <c r="U68" s="12">
        <v>0.25</v>
      </c>
      <c r="V68" s="12">
        <v>0.33333333333333331</v>
      </c>
      <c r="W68" s="3"/>
      <c r="Y68" s="12">
        <v>0.33333333333333331</v>
      </c>
    </row>
    <row r="69" spans="1:25" x14ac:dyDescent="0.25">
      <c r="A69" s="585"/>
      <c r="B69" s="15" t="s">
        <v>43</v>
      </c>
      <c r="C69" s="35"/>
      <c r="D69" s="44"/>
      <c r="E69" s="9"/>
      <c r="F69" s="85"/>
      <c r="G69" s="343">
        <v>37</v>
      </c>
      <c r="H69" s="343">
        <v>19</v>
      </c>
      <c r="I69" s="343">
        <v>32</v>
      </c>
      <c r="J69" s="343"/>
      <c r="K69" s="343"/>
      <c r="L69" s="50"/>
      <c r="M69" s="50"/>
      <c r="N69" s="50">
        <v>30.333333333333332</v>
      </c>
      <c r="O69" s="50">
        <v>28.666666666666664</v>
      </c>
      <c r="P69" s="50">
        <v>26.999999999999996</v>
      </c>
      <c r="Q69" s="50">
        <v>25.333333333333329</v>
      </c>
      <c r="R69" s="23"/>
      <c r="S69" s="28">
        <v>0.32</v>
      </c>
      <c r="T69" s="28">
        <v>0.32</v>
      </c>
      <c r="U69" s="12">
        <v>-1.25</v>
      </c>
      <c r="V69" s="12">
        <v>-1.6666666666666667</v>
      </c>
      <c r="W69" s="3"/>
      <c r="Y69" s="12">
        <v>-1.6666666666666667</v>
      </c>
    </row>
    <row r="70" spans="1:25" x14ac:dyDescent="0.25">
      <c r="A70" s="586"/>
      <c r="B70" s="15" t="s">
        <v>44</v>
      </c>
      <c r="C70" s="35"/>
      <c r="D70" s="44"/>
      <c r="E70" s="9"/>
      <c r="F70" s="85"/>
      <c r="G70" s="343">
        <v>51</v>
      </c>
      <c r="H70" s="343">
        <v>17</v>
      </c>
      <c r="I70" s="343">
        <v>33</v>
      </c>
      <c r="J70" s="343"/>
      <c r="K70" s="343"/>
      <c r="L70" s="50"/>
      <c r="M70" s="50"/>
      <c r="N70" s="50">
        <v>27</v>
      </c>
      <c r="O70" s="50">
        <v>21</v>
      </c>
      <c r="P70" s="50">
        <v>15</v>
      </c>
      <c r="Q70" s="50">
        <v>9</v>
      </c>
      <c r="R70" s="23"/>
      <c r="S70" s="28">
        <v>0.33</v>
      </c>
      <c r="T70" s="28">
        <v>0.33</v>
      </c>
      <c r="U70" s="12">
        <v>-4.5</v>
      </c>
      <c r="V70" s="12">
        <v>-6</v>
      </c>
      <c r="W70" s="3"/>
      <c r="Y70" s="12">
        <v>-6</v>
      </c>
    </row>
    <row r="71" spans="1:25" ht="21" x14ac:dyDescent="0.25">
      <c r="A71" s="584" t="s">
        <v>148</v>
      </c>
      <c r="B71" s="1" t="s">
        <v>54</v>
      </c>
      <c r="C71" s="11">
        <v>2010</v>
      </c>
      <c r="D71" s="78">
        <v>94.7</v>
      </c>
      <c r="E71" s="11">
        <v>2015</v>
      </c>
      <c r="F71" s="78">
        <v>94.934939560093099</v>
      </c>
      <c r="G71" s="87">
        <v>93.652106297443694</v>
      </c>
      <c r="H71" s="78">
        <v>86.302939506955852</v>
      </c>
      <c r="I71" s="80">
        <v>91.78869458797071</v>
      </c>
      <c r="J71" s="79">
        <v>93.207001515676851</v>
      </c>
      <c r="K71" s="80">
        <v>93.550219450248036</v>
      </c>
      <c r="L71" s="51"/>
      <c r="M71" s="25"/>
      <c r="N71" s="45"/>
      <c r="O71" s="52"/>
      <c r="P71" s="45">
        <v>93.396361660265256</v>
      </c>
      <c r="Q71" s="51">
        <v>93.242503870282476</v>
      </c>
      <c r="R71" s="13">
        <v>100</v>
      </c>
      <c r="S71" s="29">
        <v>-0.21693972636829567</v>
      </c>
      <c r="T71" s="29">
        <v>-0.2733866903018663</v>
      </c>
      <c r="U71" s="33">
        <v>-0.19335787115456249</v>
      </c>
      <c r="V71" s="33">
        <v>-0.15385778998278474</v>
      </c>
      <c r="W71" s="334" t="s">
        <v>139</v>
      </c>
      <c r="Y71" s="33">
        <v>-0.26611042417664316</v>
      </c>
    </row>
    <row r="72" spans="1:25" ht="15" customHeight="1" x14ac:dyDescent="0.25">
      <c r="A72" s="585"/>
      <c r="B72" s="15" t="s">
        <v>50</v>
      </c>
      <c r="C72" s="35"/>
      <c r="D72" s="85">
        <v>94.7</v>
      </c>
      <c r="E72" s="6"/>
      <c r="F72" s="343">
        <v>95.164534331526923</v>
      </c>
      <c r="G72" s="343">
        <v>93.255026705946605</v>
      </c>
      <c r="H72" s="343">
        <v>87.283206042762231</v>
      </c>
      <c r="I72" s="343">
        <v>92.898141965542465</v>
      </c>
      <c r="J72" s="343">
        <v>93.856349891721493</v>
      </c>
      <c r="K72" s="85">
        <v>93.211790118384769</v>
      </c>
      <c r="L72" s="50"/>
      <c r="M72" s="50"/>
      <c r="N72" s="50"/>
      <c r="O72" s="50"/>
      <c r="P72" s="26">
        <v>92.994818539146749</v>
      </c>
      <c r="Q72" s="50">
        <v>92.777846959908729</v>
      </c>
      <c r="R72" s="23"/>
      <c r="S72" s="28">
        <v>-0.28079431728589327</v>
      </c>
      <c r="T72" s="28">
        <v>-0.4038378818143451</v>
      </c>
      <c r="U72" s="12">
        <v>-0.24681324113321779</v>
      </c>
      <c r="V72" s="12">
        <v>-0.21697157923801708</v>
      </c>
      <c r="W72" s="334" t="s">
        <v>139</v>
      </c>
      <c r="Y72" s="12">
        <v>-0.14865513272367739</v>
      </c>
    </row>
    <row r="73" spans="1:25" ht="15" customHeight="1" x14ac:dyDescent="0.25">
      <c r="A73" s="585"/>
      <c r="B73" s="15" t="s">
        <v>51</v>
      </c>
      <c r="C73" s="35"/>
      <c r="D73" s="85">
        <v>94.7</v>
      </c>
      <c r="E73" s="6"/>
      <c r="F73" s="343">
        <v>94.687688487184062</v>
      </c>
      <c r="G73" s="343">
        <v>94.076009001450416</v>
      </c>
      <c r="H73" s="343">
        <v>85.259747210620645</v>
      </c>
      <c r="I73" s="86">
        <v>90.754666024988552</v>
      </c>
      <c r="J73" s="86">
        <v>92.538502625605418</v>
      </c>
      <c r="K73" s="86">
        <v>93.888998608092621</v>
      </c>
      <c r="L73" s="50"/>
      <c r="M73" s="50"/>
      <c r="N73" s="49"/>
      <c r="O73" s="49"/>
      <c r="P73" s="49">
        <v>93.800255288193569</v>
      </c>
      <c r="Q73" s="50">
        <v>93.711511968294516</v>
      </c>
      <c r="R73" s="23"/>
      <c r="S73" s="28">
        <v>-0.15301913054856275</v>
      </c>
      <c r="T73" s="28">
        <v>-0.15034695860071526</v>
      </c>
      <c r="U73" s="12">
        <v>-0.13560607550137505</v>
      </c>
      <c r="V73" s="12">
        <v>-8.8743319899048989E-2</v>
      </c>
      <c r="W73" s="334" t="s">
        <v>139</v>
      </c>
      <c r="Y73" s="12">
        <v>-0.37270265771585642</v>
      </c>
    </row>
    <row r="74" spans="1:25" ht="15" customHeight="1" x14ac:dyDescent="0.25">
      <c r="A74" s="585"/>
      <c r="B74" s="15" t="s">
        <v>52</v>
      </c>
      <c r="C74" s="35"/>
      <c r="D74" s="85">
        <v>94.404171128149997</v>
      </c>
      <c r="E74" s="9"/>
      <c r="F74" s="343">
        <v>94.816928814658326</v>
      </c>
      <c r="G74" s="343">
        <v>93.392945942309524</v>
      </c>
      <c r="H74" s="343">
        <v>86.830961742709007</v>
      </c>
      <c r="I74" s="86">
        <v>91.413467564440936</v>
      </c>
      <c r="J74" s="343">
        <v>92.917606267493468</v>
      </c>
      <c r="K74" s="343">
        <v>93.319396198308283</v>
      </c>
      <c r="L74" s="50"/>
      <c r="M74" s="50"/>
      <c r="N74" s="49"/>
      <c r="O74" s="50"/>
      <c r="P74" s="50">
        <v>93.153003685380497</v>
      </c>
      <c r="Q74" s="50">
        <v>92.986611172452712</v>
      </c>
      <c r="R74" s="23"/>
      <c r="S74" s="28">
        <v>-0.19385420009870377</v>
      </c>
      <c r="T74" s="28">
        <v>-0.28892765752190291</v>
      </c>
      <c r="U74" s="12">
        <v>-0.18697012130347801</v>
      </c>
      <c r="V74" s="12">
        <v>-0.16639251292778251</v>
      </c>
      <c r="W74" s="334" t="s">
        <v>139</v>
      </c>
      <c r="Y74" s="12">
        <v>-0.32286871006111745</v>
      </c>
    </row>
    <row r="75" spans="1:25" ht="15" customHeight="1" x14ac:dyDescent="0.25">
      <c r="A75" s="585"/>
      <c r="B75" s="15" t="s">
        <v>53</v>
      </c>
      <c r="C75" s="35"/>
      <c r="D75" s="85">
        <v>95.151835724880002</v>
      </c>
      <c r="E75" s="9"/>
      <c r="F75" s="85">
        <v>95.357266022920257</v>
      </c>
      <c r="G75" s="343">
        <v>94.804705101032084</v>
      </c>
      <c r="H75" s="343">
        <v>83.886512013829289</v>
      </c>
      <c r="I75" s="86">
        <v>93.589990420907981</v>
      </c>
      <c r="J75" s="343">
        <v>94.639541276811059</v>
      </c>
      <c r="K75" s="343">
        <v>94.705402235715226</v>
      </c>
      <c r="L75" s="50"/>
      <c r="M75" s="50"/>
      <c r="N75" s="49"/>
      <c r="O75" s="50"/>
      <c r="P75" s="50">
        <v>94.632972926025772</v>
      </c>
      <c r="Q75" s="50">
        <v>94.560543616336318</v>
      </c>
      <c r="R75" s="23"/>
      <c r="S75" s="28">
        <v>-9.2082995507351162E-2</v>
      </c>
      <c r="T75" s="28">
        <v>-0.14040515576019491</v>
      </c>
      <c r="U75" s="12">
        <v>-0.27549462861664686</v>
      </c>
      <c r="V75" s="12">
        <v>-7.2429309689447843E-2</v>
      </c>
      <c r="W75" s="334" t="s">
        <v>139</v>
      </c>
      <c r="Y75" s="12">
        <v>-5.0708146990453021E-2</v>
      </c>
    </row>
    <row r="76" spans="1:25" ht="15" customHeight="1" x14ac:dyDescent="0.25">
      <c r="A76" s="585"/>
      <c r="B76" s="15" t="s">
        <v>44</v>
      </c>
      <c r="C76" s="35"/>
      <c r="D76" s="353"/>
      <c r="E76" s="9"/>
      <c r="F76" s="85"/>
      <c r="G76" s="343">
        <v>95.126476686330705</v>
      </c>
      <c r="H76" s="343">
        <v>94.639729555009794</v>
      </c>
      <c r="I76" s="86">
        <v>93.583302599442604</v>
      </c>
      <c r="J76" s="343"/>
      <c r="K76" s="343"/>
      <c r="L76" s="50"/>
      <c r="M76" s="50"/>
      <c r="N76" s="49">
        <v>93.068911237146565</v>
      </c>
      <c r="O76" s="50">
        <v>92.554519874850527</v>
      </c>
      <c r="P76" s="50">
        <v>92.040128512554489</v>
      </c>
      <c r="Q76" s="50">
        <v>91.52573715025845</v>
      </c>
      <c r="R76" s="23"/>
      <c r="S76" s="28">
        <v>0.93583302599442608</v>
      </c>
      <c r="T76" s="28">
        <v>0.93583302599442608</v>
      </c>
      <c r="U76" s="12">
        <v>-0.55705813817814942</v>
      </c>
      <c r="V76" s="12">
        <v>-0.51439136229603355</v>
      </c>
      <c r="W76" s="3"/>
      <c r="Y76" s="12">
        <v>-0.82278716020493425</v>
      </c>
    </row>
    <row r="77" spans="1:25" ht="15" customHeight="1" x14ac:dyDescent="0.25">
      <c r="A77" s="585"/>
      <c r="B77" s="15" t="s">
        <v>41</v>
      </c>
      <c r="C77" s="35"/>
      <c r="D77" s="353"/>
      <c r="E77" s="9"/>
      <c r="F77" s="85"/>
      <c r="G77" s="343">
        <v>92.948232552712597</v>
      </c>
      <c r="H77" s="343">
        <v>89.098531270644003</v>
      </c>
      <c r="I77" s="343">
        <v>90.479871072097794</v>
      </c>
      <c r="J77" s="343">
        <v>90.72</v>
      </c>
      <c r="K77" s="343"/>
      <c r="L77" s="50"/>
      <c r="M77" s="50"/>
      <c r="N77" s="50"/>
      <c r="O77" s="50">
        <v>90.162941861821849</v>
      </c>
      <c r="P77" s="50">
        <v>89.6058837236437</v>
      </c>
      <c r="Q77" s="50">
        <v>89.048825585465551</v>
      </c>
      <c r="R77" s="23"/>
      <c r="S77" s="28">
        <v>0.90720000000000001</v>
      </c>
      <c r="T77" s="28">
        <v>0.90720000000000001</v>
      </c>
      <c r="U77" s="12">
        <v>-0.51439136229603355</v>
      </c>
      <c r="V77" s="12">
        <v>-0.55705813817814942</v>
      </c>
      <c r="W77" s="3"/>
      <c r="Y77" s="12">
        <v>-0.51439136229603355</v>
      </c>
    </row>
    <row r="78" spans="1:25" x14ac:dyDescent="0.25">
      <c r="A78" s="585"/>
      <c r="B78" s="15" t="s">
        <v>42</v>
      </c>
      <c r="C78" s="35"/>
      <c r="D78" s="353"/>
      <c r="E78" s="9"/>
      <c r="F78" s="85"/>
      <c r="G78" s="343">
        <v>96.155402783785206</v>
      </c>
      <c r="H78" s="343">
        <v>81.732135823786194</v>
      </c>
      <c r="I78" s="343">
        <v>95.206885713480901</v>
      </c>
      <c r="J78" s="343"/>
      <c r="K78" s="343"/>
      <c r="L78" s="50"/>
      <c r="M78" s="50"/>
      <c r="N78" s="50">
        <v>94.890713356712794</v>
      </c>
      <c r="O78" s="50">
        <v>94.574540999944688</v>
      </c>
      <c r="P78" s="50">
        <v>94.258368643176581</v>
      </c>
      <c r="Q78" s="50">
        <v>93.942196286408475</v>
      </c>
      <c r="R78" s="23"/>
      <c r="S78" s="28">
        <v>0.95206885713480904</v>
      </c>
      <c r="T78" s="28">
        <v>0.95206885713480904</v>
      </c>
      <c r="U78" s="12">
        <v>-0.31617235676810179</v>
      </c>
      <c r="V78" s="12">
        <v>-0.31617235676810179</v>
      </c>
      <c r="W78" s="3"/>
      <c r="Y78" s="12">
        <v>-0.31617235676810179</v>
      </c>
    </row>
    <row r="79" spans="1:25" x14ac:dyDescent="0.25">
      <c r="A79" s="586"/>
      <c r="B79" s="15" t="s">
        <v>43</v>
      </c>
      <c r="C79" s="35"/>
      <c r="D79" s="353"/>
      <c r="E79" s="9"/>
      <c r="F79" s="85"/>
      <c r="G79" s="343">
        <v>93.059564160990206</v>
      </c>
      <c r="H79" s="343">
        <v>91.320563393914</v>
      </c>
      <c r="I79" s="343">
        <v>92.569734196762894</v>
      </c>
      <c r="J79" s="343"/>
      <c r="K79" s="343"/>
      <c r="L79" s="50"/>
      <c r="M79" s="50"/>
      <c r="N79" s="50">
        <v>92.406457542020462</v>
      </c>
      <c r="O79" s="50">
        <v>92.243180887278029</v>
      </c>
      <c r="P79" s="50">
        <v>92.079904232535597</v>
      </c>
      <c r="Q79" s="50">
        <v>91.916627577793165</v>
      </c>
      <c r="R79" s="23"/>
      <c r="S79" s="28">
        <v>0.92569734196762898</v>
      </c>
      <c r="T79" s="28">
        <v>0.92569734196762898</v>
      </c>
      <c r="U79" s="12">
        <v>-0.16327665474243722</v>
      </c>
      <c r="V79" s="12">
        <v>-0.16327665474243722</v>
      </c>
      <c r="W79" s="3"/>
      <c r="Y79" s="12">
        <v>-0.16327665474243722</v>
      </c>
    </row>
    <row r="80" spans="1:25" ht="21" x14ac:dyDescent="0.25">
      <c r="A80" s="584" t="s">
        <v>148</v>
      </c>
      <c r="B80" s="1" t="s">
        <v>1912</v>
      </c>
      <c r="C80" s="11">
        <v>2010</v>
      </c>
      <c r="D80" s="5">
        <v>96.6</v>
      </c>
      <c r="E80" s="11">
        <v>2015</v>
      </c>
      <c r="F80" s="22">
        <v>97.468483690169577</v>
      </c>
      <c r="G80" s="22">
        <v>97.261023255932813</v>
      </c>
      <c r="H80" s="5">
        <v>91.075505622519742</v>
      </c>
      <c r="I80" s="5">
        <v>95.491216792427778</v>
      </c>
      <c r="J80" s="5">
        <v>96.898318939951309</v>
      </c>
      <c r="K80" s="5">
        <v>97.366602910315265</v>
      </c>
      <c r="L80" s="22"/>
      <c r="M80" s="5"/>
      <c r="N80" s="5"/>
      <c r="O80" s="5"/>
      <c r="P80" s="5">
        <v>97.35528282366478</v>
      </c>
      <c r="Q80" s="22">
        <v>97.343962737014294</v>
      </c>
      <c r="R80" s="13">
        <v>100</v>
      </c>
      <c r="S80" s="29">
        <v>0.22547144421037343</v>
      </c>
      <c r="T80" s="29">
        <v>-4.0244962854352237E-2</v>
      </c>
      <c r="U80" s="33">
        <v>-1.98104612711969E-2</v>
      </c>
      <c r="V80" s="33">
        <v>-1.1320086650479134E-2</v>
      </c>
      <c r="W80" s="334" t="s">
        <v>139</v>
      </c>
      <c r="Y80" s="33">
        <v>-0.19368704644261317</v>
      </c>
    </row>
    <row r="81" spans="1:25" ht="15" customHeight="1" x14ac:dyDescent="0.25">
      <c r="A81" s="585"/>
      <c r="B81" s="15" t="s">
        <v>50</v>
      </c>
      <c r="C81" s="35"/>
      <c r="D81" s="8">
        <v>96.073324114617691</v>
      </c>
      <c r="E81" s="6"/>
      <c r="F81" s="18">
        <v>97.072881166545841</v>
      </c>
      <c r="G81" s="18">
        <v>96.5184686004648</v>
      </c>
      <c r="H81" s="8">
        <v>91.519910970667794</v>
      </c>
      <c r="I81" s="8">
        <v>95.566544759476329</v>
      </c>
      <c r="J81" s="8">
        <v>97.041439606156928</v>
      </c>
      <c r="K81" s="8">
        <v>97.110697896486826</v>
      </c>
      <c r="L81" s="18"/>
      <c r="M81" s="8"/>
      <c r="N81" s="8"/>
      <c r="O81" s="8"/>
      <c r="P81" s="8">
        <v>97.114899755369152</v>
      </c>
      <c r="Q81" s="18">
        <v>97.119101614251477</v>
      </c>
      <c r="R81" s="23"/>
      <c r="S81" s="28">
        <v>0.26418625120828748</v>
      </c>
      <c r="T81" s="28">
        <v>1.2919437881638542E-2</v>
      </c>
      <c r="U81" s="12">
        <v>2.5889854181770033E-2</v>
      </c>
      <c r="V81" s="12">
        <v>4.2018588823316983E-3</v>
      </c>
      <c r="W81" s="61" t="s">
        <v>228</v>
      </c>
      <c r="Y81" s="12">
        <v>-0.16862877414558447</v>
      </c>
    </row>
    <row r="82" spans="1:25" ht="15" customHeight="1" x14ac:dyDescent="0.25">
      <c r="A82" s="585"/>
      <c r="B82" s="15" t="s">
        <v>51</v>
      </c>
      <c r="C82" s="35"/>
      <c r="D82" s="8">
        <v>97.277643596284221</v>
      </c>
      <c r="E82" s="6"/>
      <c r="F82" s="18">
        <v>97.894508846582383</v>
      </c>
      <c r="G82" s="18">
        <v>98.053738200408347</v>
      </c>
      <c r="H82" s="8">
        <v>90.602572783639786</v>
      </c>
      <c r="I82" s="8">
        <v>95.421009524292117</v>
      </c>
      <c r="J82" s="8">
        <v>96.75097737410735</v>
      </c>
      <c r="K82" s="8">
        <v>97.622772446790506</v>
      </c>
      <c r="L82" s="18"/>
      <c r="M82" s="8"/>
      <c r="N82" s="8"/>
      <c r="O82" s="8"/>
      <c r="P82" s="8">
        <v>97.592579513480302</v>
      </c>
      <c r="Q82" s="18">
        <v>97.562386580170099</v>
      </c>
      <c r="R82" s="23"/>
      <c r="S82" s="28">
        <v>0.12677577779133331</v>
      </c>
      <c r="T82" s="28">
        <v>-0.12906081288957033</v>
      </c>
      <c r="U82" s="12">
        <v>-6.8063605822798579E-2</v>
      </c>
      <c r="V82" s="12">
        <v>-3.019293331020852E-2</v>
      </c>
      <c r="W82" s="334" t="s">
        <v>139</v>
      </c>
      <c r="Y82" s="12">
        <v>-0.22452980568072128</v>
      </c>
    </row>
    <row r="83" spans="1:25" ht="15" customHeight="1" x14ac:dyDescent="0.25">
      <c r="A83" s="585"/>
      <c r="B83" s="15" t="s">
        <v>52</v>
      </c>
      <c r="C83" s="35"/>
      <c r="D83" s="8">
        <v>96.672340746422066</v>
      </c>
      <c r="E83" s="9"/>
      <c r="F83" s="18">
        <v>97.527207023559015</v>
      </c>
      <c r="G83" s="18">
        <v>97.000554254935011</v>
      </c>
      <c r="H83" s="8">
        <v>91.681794939128096</v>
      </c>
      <c r="I83" s="8">
        <v>95.121970184993586</v>
      </c>
      <c r="J83" s="8">
        <v>96.745545023023809</v>
      </c>
      <c r="K83" s="8">
        <v>97.1807692994512</v>
      </c>
      <c r="L83" s="18"/>
      <c r="M83" s="8"/>
      <c r="N83" s="8"/>
      <c r="O83" s="8"/>
      <c r="P83" s="8">
        <v>97.14227621899478</v>
      </c>
      <c r="Q83" s="18">
        <v>97.103783138538361</v>
      </c>
      <c r="R83" s="23"/>
      <c r="S83" s="28">
        <v>0.15278864639835529</v>
      </c>
      <c r="T83" s="28">
        <v>-0.14009976872646757</v>
      </c>
      <c r="U83" s="12">
        <v>-4.0900877944876513E-2</v>
      </c>
      <c r="V83" s="12">
        <v>-3.8493080456423932E-2</v>
      </c>
      <c r="W83" s="334" t="s">
        <v>139</v>
      </c>
      <c r="Y83" s="12">
        <v>-0.23586684118303733</v>
      </c>
    </row>
    <row r="84" spans="1:25" ht="15" customHeight="1" x14ac:dyDescent="0.25">
      <c r="A84" s="585"/>
      <c r="B84" s="15" t="s">
        <v>53</v>
      </c>
      <c r="C84" s="35"/>
      <c r="D84" s="8">
        <v>96.686995850865344</v>
      </c>
      <c r="E84" s="9"/>
      <c r="F84" s="18">
        <v>97.258329796265016</v>
      </c>
      <c r="G84" s="18">
        <v>98.419442176783676</v>
      </c>
      <c r="H84" s="8">
        <v>88.300898656677887</v>
      </c>
      <c r="I84" s="8">
        <v>97.263803342940491</v>
      </c>
      <c r="J84" s="8">
        <v>97.654567398889711</v>
      </c>
      <c r="K84" s="8">
        <v>98.296629614417355</v>
      </c>
      <c r="L84" s="18"/>
      <c r="M84" s="8"/>
      <c r="N84" s="8"/>
      <c r="O84" s="8"/>
      <c r="P84" s="8">
        <v>98.411996260878723</v>
      </c>
      <c r="Q84" s="18">
        <v>98.527362907340091</v>
      </c>
      <c r="R84" s="23"/>
      <c r="S84" s="28">
        <v>0.48585322900137073</v>
      </c>
      <c r="T84" s="28">
        <v>0.37871069129243218</v>
      </c>
      <c r="U84" s="12">
        <v>7.8958775466872994E-2</v>
      </c>
      <c r="V84" s="12">
        <v>0.11536664646137101</v>
      </c>
      <c r="W84" s="61" t="s">
        <v>228</v>
      </c>
      <c r="Y84" s="12">
        <v>9.7577521394092467E-4</v>
      </c>
    </row>
    <row r="85" spans="1:25" x14ac:dyDescent="0.25">
      <c r="A85" s="585"/>
      <c r="B85" s="15" t="s">
        <v>44</v>
      </c>
      <c r="C85" s="35"/>
      <c r="D85" s="44"/>
      <c r="E85" s="9"/>
      <c r="F85" s="26"/>
      <c r="G85" s="18">
        <v>97.521458259196635</v>
      </c>
      <c r="H85" s="8">
        <v>97.390929900443496</v>
      </c>
      <c r="I85" s="8">
        <v>96.814883984846077</v>
      </c>
      <c r="J85" s="8"/>
      <c r="K85" s="8"/>
      <c r="L85" s="18"/>
      <c r="M85" s="8"/>
      <c r="N85" s="8">
        <v>96.579359226729224</v>
      </c>
      <c r="O85" s="8">
        <v>96.343834468612371</v>
      </c>
      <c r="P85" s="8">
        <v>96.108309710495519</v>
      </c>
      <c r="Q85" s="18">
        <v>95.872784952378666</v>
      </c>
      <c r="R85" s="23"/>
      <c r="S85" s="28">
        <v>0.96814883984846078</v>
      </c>
      <c r="T85" s="28">
        <v>0.96814883984846078</v>
      </c>
      <c r="U85" s="12">
        <v>0.11656994271538323</v>
      </c>
      <c r="V85" s="12">
        <v>-0.23552475811685269</v>
      </c>
      <c r="W85" s="3"/>
      <c r="Y85" s="12">
        <v>-0.65183119275972956</v>
      </c>
    </row>
    <row r="86" spans="1:25" x14ac:dyDescent="0.25">
      <c r="A86" s="585"/>
      <c r="B86" s="15" t="s">
        <v>41</v>
      </c>
      <c r="C86" s="35"/>
      <c r="D86" s="44"/>
      <c r="E86" s="9"/>
      <c r="F86" s="26"/>
      <c r="G86" s="18">
        <v>96.053720229138463</v>
      </c>
      <c r="H86" s="8">
        <v>93.091663757029607</v>
      </c>
      <c r="I86" s="8">
        <v>94.098226650859274</v>
      </c>
      <c r="J86" s="8">
        <v>96.52</v>
      </c>
      <c r="K86" s="8"/>
      <c r="L86" s="18"/>
      <c r="M86" s="8"/>
      <c r="N86" s="8"/>
      <c r="O86" s="8">
        <v>96.636569942715383</v>
      </c>
      <c r="P86" s="8">
        <v>96.75313988543077</v>
      </c>
      <c r="Q86" s="18">
        <v>96.869709828146156</v>
      </c>
      <c r="R86" s="23"/>
      <c r="S86" s="28">
        <v>0.96519999999999995</v>
      </c>
      <c r="T86" s="28">
        <v>0.96519999999999995</v>
      </c>
      <c r="U86" s="12">
        <v>-0.23552475811685269</v>
      </c>
      <c r="V86" s="12">
        <v>0.11656994271538323</v>
      </c>
      <c r="W86" s="3"/>
      <c r="Y86" s="12">
        <v>-0.23552475811685269</v>
      </c>
    </row>
    <row r="87" spans="1:25" x14ac:dyDescent="0.25">
      <c r="A87" s="585"/>
      <c r="B87" s="15" t="s">
        <v>42</v>
      </c>
      <c r="C87" s="35"/>
      <c r="D87" s="44"/>
      <c r="E87" s="9"/>
      <c r="F87" s="26"/>
      <c r="G87" s="18">
        <v>98.421929403045951</v>
      </c>
      <c r="H87" s="8">
        <v>85.602523300716584</v>
      </c>
      <c r="I87" s="8">
        <v>98.119599124544962</v>
      </c>
      <c r="J87" s="8"/>
      <c r="K87" s="8"/>
      <c r="L87" s="18"/>
      <c r="M87" s="8"/>
      <c r="N87" s="8">
        <v>98.018822365044628</v>
      </c>
      <c r="O87" s="8">
        <v>97.918045605544293</v>
      </c>
      <c r="P87" s="8">
        <v>97.817268846043959</v>
      </c>
      <c r="Q87" s="18">
        <v>97.716492086543624</v>
      </c>
      <c r="R87" s="23"/>
      <c r="S87" s="28">
        <v>0.98119599124544965</v>
      </c>
      <c r="T87" s="28">
        <v>0.98119599124544965</v>
      </c>
      <c r="U87" s="12">
        <v>-0.10077675950032965</v>
      </c>
      <c r="V87" s="12">
        <v>-0.10077675950032965</v>
      </c>
      <c r="W87" s="3"/>
      <c r="Y87" s="12">
        <v>-0.10077675950032965</v>
      </c>
    </row>
    <row r="88" spans="1:25" x14ac:dyDescent="0.25">
      <c r="A88" s="586"/>
      <c r="B88" s="15" t="s">
        <v>43</v>
      </c>
      <c r="C88" s="35"/>
      <c r="D88" s="44"/>
      <c r="E88" s="9"/>
      <c r="F88" s="26"/>
      <c r="G88" s="18">
        <v>98.278902582604644</v>
      </c>
      <c r="H88" s="8">
        <v>96.718039936674856</v>
      </c>
      <c r="I88" s="8">
        <v>96.638725630559037</v>
      </c>
      <c r="J88" s="8"/>
      <c r="K88" s="8"/>
      <c r="L88" s="18"/>
      <c r="M88" s="8"/>
      <c r="N88" s="8">
        <v>96.091999979877173</v>
      </c>
      <c r="O88" s="8">
        <v>95.545274329195308</v>
      </c>
      <c r="P88" s="8">
        <v>94.998548678513444</v>
      </c>
      <c r="Q88" s="18">
        <v>94.45182302783158</v>
      </c>
      <c r="R88" s="23"/>
      <c r="S88" s="28">
        <v>0.96638725630559041</v>
      </c>
      <c r="T88" s="28">
        <v>0.96638725630559041</v>
      </c>
      <c r="U88" s="12">
        <v>-0.54672565068186907</v>
      </c>
      <c r="V88" s="12">
        <v>-0.54672565068186907</v>
      </c>
      <c r="W88" s="3"/>
      <c r="Y88" s="12">
        <v>-0.54672565068186907</v>
      </c>
    </row>
    <row r="89" spans="1:25" ht="21" x14ac:dyDescent="0.25">
      <c r="A89" s="584" t="s">
        <v>148</v>
      </c>
      <c r="B89" s="1" t="s">
        <v>55</v>
      </c>
      <c r="C89" s="11">
        <v>2010</v>
      </c>
      <c r="D89" s="5">
        <v>51.7</v>
      </c>
      <c r="E89" s="11">
        <v>2015</v>
      </c>
      <c r="F89" s="22">
        <v>59.624701092533812</v>
      </c>
      <c r="G89" s="22">
        <v>82.258724196456399</v>
      </c>
      <c r="H89" s="5">
        <v>77.507648475088502</v>
      </c>
      <c r="I89" s="5">
        <v>82.284417670246697</v>
      </c>
      <c r="J89" s="5">
        <v>81.458751558421397</v>
      </c>
      <c r="K89" s="5">
        <v>83.215870598546303</v>
      </c>
      <c r="L89" s="22"/>
      <c r="M89" s="5"/>
      <c r="N89" s="5"/>
      <c r="O89" s="5"/>
      <c r="P89" s="5">
        <v>85.837111654769913</v>
      </c>
      <c r="Q89" s="22">
        <v>88.458352710993523</v>
      </c>
      <c r="R89" s="13">
        <v>86</v>
      </c>
      <c r="S89" s="29">
        <v>0.91883004660484846</v>
      </c>
      <c r="T89" s="29">
        <v>0.89444178770366167</v>
      </c>
      <c r="U89" s="33">
        <v>1.7237499999999999</v>
      </c>
      <c r="V89" s="33">
        <v>2.6212410562236101</v>
      </c>
      <c r="W89" s="94" t="s">
        <v>140</v>
      </c>
      <c r="Y89" s="33">
        <v>1.8457328571428582</v>
      </c>
    </row>
    <row r="90" spans="1:25" ht="15" customHeight="1" x14ac:dyDescent="0.25">
      <c r="A90" s="585"/>
      <c r="B90" s="15" t="s">
        <v>50</v>
      </c>
      <c r="C90" s="35"/>
      <c r="D90" s="8">
        <v>47.3</v>
      </c>
      <c r="E90" s="6"/>
      <c r="F90" s="18">
        <v>52.805505464286966</v>
      </c>
      <c r="G90" s="18">
        <v>79.628366667011363</v>
      </c>
      <c r="H90" s="8">
        <v>73.989878779876179</v>
      </c>
      <c r="I90" s="8">
        <v>78.113186923897985</v>
      </c>
      <c r="J90" s="8">
        <v>77.192637320139198</v>
      </c>
      <c r="K90" s="8">
        <v>81.163057937249874</v>
      </c>
      <c r="L90" s="18"/>
      <c r="M90" s="8"/>
      <c r="N90" s="8"/>
      <c r="O90" s="8"/>
      <c r="P90" s="8">
        <v>84.313897100912413</v>
      </c>
      <c r="Q90" s="18">
        <v>87.464736264574952</v>
      </c>
      <c r="R90" s="23"/>
      <c r="S90" s="28">
        <v>0.87501441698320093</v>
      </c>
      <c r="T90" s="28">
        <v>0.85428481046619964</v>
      </c>
      <c r="U90" s="12">
        <v>1.8286081215830441</v>
      </c>
      <c r="V90" s="12">
        <v>3.1508391636625452</v>
      </c>
      <c r="W90" s="94" t="s">
        <v>140</v>
      </c>
      <c r="Y90" s="12">
        <v>1.9290921389520506</v>
      </c>
    </row>
    <row r="91" spans="1:25" ht="15" customHeight="1" x14ac:dyDescent="0.25">
      <c r="A91" s="585"/>
      <c r="B91" s="15" t="s">
        <v>51</v>
      </c>
      <c r="C91" s="35"/>
      <c r="D91" s="8">
        <v>56.5</v>
      </c>
      <c r="E91" s="6"/>
      <c r="F91" s="18">
        <v>66.559965342125963</v>
      </c>
      <c r="G91" s="18">
        <v>84.913086465516159</v>
      </c>
      <c r="H91" s="8">
        <v>80.775702834045788</v>
      </c>
      <c r="I91" s="8">
        <v>86.694336312587296</v>
      </c>
      <c r="J91" s="8">
        <v>85.938298511765993</v>
      </c>
      <c r="K91" s="8">
        <v>85.406607742349806</v>
      </c>
      <c r="L91" s="18"/>
      <c r="M91" s="8"/>
      <c r="N91" s="8"/>
      <c r="O91" s="8"/>
      <c r="P91" s="8">
        <v>87.500679120152455</v>
      </c>
      <c r="Q91" s="18">
        <v>89.594750497955104</v>
      </c>
      <c r="R91" s="23"/>
      <c r="S91" s="28">
        <v>0.9798850082152476</v>
      </c>
      <c r="T91" s="28">
        <v>0.96947576132999103</v>
      </c>
      <c r="U91" s="12">
        <v>1.444395249345801</v>
      </c>
      <c r="V91" s="12">
        <v>2.0940713778026492</v>
      </c>
      <c r="W91" s="94" t="s">
        <v>140</v>
      </c>
      <c r="Y91" s="12">
        <v>1.5843974278237738</v>
      </c>
    </row>
    <row r="92" spans="1:25" ht="15" customHeight="1" x14ac:dyDescent="0.25">
      <c r="A92" s="585"/>
      <c r="B92" s="15" t="s">
        <v>52</v>
      </c>
      <c r="C92" s="35"/>
      <c r="D92" s="8">
        <v>57.925097543989999</v>
      </c>
      <c r="E92" s="9"/>
      <c r="F92" s="18">
        <v>61.624216892661153</v>
      </c>
      <c r="G92" s="18">
        <v>82.849272548281903</v>
      </c>
      <c r="H92" s="8">
        <v>78.31180892125542</v>
      </c>
      <c r="I92" s="8">
        <v>82.171904768305197</v>
      </c>
      <c r="J92" s="8">
        <v>81.621045944209683</v>
      </c>
      <c r="K92" s="8">
        <v>83.388026102993393</v>
      </c>
      <c r="L92" s="18"/>
      <c r="M92" s="8"/>
      <c r="N92" s="8"/>
      <c r="O92" s="8"/>
      <c r="P92" s="8">
        <v>85.806227126363638</v>
      </c>
      <c r="Q92" s="18">
        <v>88.224428149733882</v>
      </c>
      <c r="R92" s="23"/>
      <c r="S92" s="28">
        <v>0.90696409716474502</v>
      </c>
      <c r="T92" s="28">
        <v>0.89284553913592146</v>
      </c>
      <c r="U92" s="12">
        <v>1.4499265805528285</v>
      </c>
      <c r="V92" s="12">
        <v>2.4182010233702491</v>
      </c>
      <c r="W92" s="94" t="s">
        <v>140</v>
      </c>
      <c r="Y92" s="12">
        <v>1.4181475206318035</v>
      </c>
    </row>
    <row r="93" spans="1:25" ht="15" customHeight="1" x14ac:dyDescent="0.25">
      <c r="A93" s="585"/>
      <c r="B93" s="15" t="s">
        <v>53</v>
      </c>
      <c r="C93" s="35"/>
      <c r="D93" s="8">
        <v>47.817078287249998</v>
      </c>
      <c r="E93" s="9"/>
      <c r="F93" s="18">
        <v>52.914178192913269</v>
      </c>
      <c r="G93" s="18">
        <v>79.635242740910357</v>
      </c>
      <c r="H93" s="8">
        <v>73.673600684850484</v>
      </c>
      <c r="I93" s="8">
        <v>82.82943665514027</v>
      </c>
      <c r="J93" s="8">
        <v>80.660794840857307</v>
      </c>
      <c r="K93" s="8">
        <v>82.343321950821704</v>
      </c>
      <c r="L93" s="18"/>
      <c r="M93" s="8"/>
      <c r="N93" s="8"/>
      <c r="O93" s="8"/>
      <c r="P93" s="8">
        <v>85.613226812811533</v>
      </c>
      <c r="Q93" s="18">
        <v>88.883131674801362</v>
      </c>
      <c r="R93" s="23"/>
      <c r="S93" s="28">
        <v>0.90423262848538744</v>
      </c>
      <c r="T93" s="28">
        <v>0.88947900189696771</v>
      </c>
      <c r="U93" s="12">
        <v>1.7162594253921499</v>
      </c>
      <c r="V93" s="12">
        <v>3.2699048619898261</v>
      </c>
      <c r="W93" s="94" t="s">
        <v>140</v>
      </c>
      <c r="Y93" s="12">
        <v>2.3979150575910304</v>
      </c>
    </row>
    <row r="94" spans="1:25" ht="15" customHeight="1" x14ac:dyDescent="0.25">
      <c r="A94" s="585"/>
      <c r="B94" s="15" t="s">
        <v>44</v>
      </c>
      <c r="C94" s="35"/>
      <c r="D94" s="44"/>
      <c r="E94" s="9"/>
      <c r="F94" s="18"/>
      <c r="G94" s="18">
        <v>65.474957582848404</v>
      </c>
      <c r="H94" s="8">
        <v>68.617820405143604</v>
      </c>
      <c r="I94" s="8">
        <v>66.185371381170697</v>
      </c>
      <c r="J94" s="8"/>
      <c r="K94" s="8"/>
      <c r="L94" s="18"/>
      <c r="M94" s="8"/>
      <c r="N94" s="8">
        <v>66.422175980611456</v>
      </c>
      <c r="O94" s="8">
        <v>66.658980580052216</v>
      </c>
      <c r="P94" s="8">
        <v>66.895785179492975</v>
      </c>
      <c r="Q94" s="18">
        <v>67.132589778933735</v>
      </c>
      <c r="R94" s="23"/>
      <c r="S94" s="28">
        <v>0.76959734164151972</v>
      </c>
      <c r="T94" s="28">
        <v>0.76959734164151972</v>
      </c>
      <c r="U94" s="12">
        <v>0.23680459944076424</v>
      </c>
      <c r="V94" s="12">
        <v>0.23680459944076424</v>
      </c>
      <c r="W94" s="63"/>
      <c r="Y94" s="12">
        <v>0.23680459944076424</v>
      </c>
    </row>
    <row r="95" spans="1:25" x14ac:dyDescent="0.25">
      <c r="A95" s="585"/>
      <c r="B95" s="15" t="s">
        <v>41</v>
      </c>
      <c r="C95" s="35"/>
      <c r="D95" s="44"/>
      <c r="E95" s="9"/>
      <c r="F95" s="18"/>
      <c r="G95" s="18">
        <v>74.149956696787996</v>
      </c>
      <c r="H95" s="8">
        <v>73.075810833929197</v>
      </c>
      <c r="I95" s="8">
        <v>74.128519268244602</v>
      </c>
      <c r="J95" s="8">
        <v>74.59</v>
      </c>
      <c r="K95" s="8"/>
      <c r="L95" s="18"/>
      <c r="M95" s="8"/>
      <c r="N95" s="8"/>
      <c r="O95" s="8">
        <v>74.700010825803005</v>
      </c>
      <c r="P95" s="8">
        <v>74.810021651606007</v>
      </c>
      <c r="Q95" s="18">
        <v>74.920032477409009</v>
      </c>
      <c r="R95" s="23"/>
      <c r="S95" s="28">
        <v>0.86732558139534888</v>
      </c>
      <c r="T95" s="28">
        <v>0.86732558139534888</v>
      </c>
      <c r="U95" s="12">
        <v>0.11001082580300192</v>
      </c>
      <c r="V95" s="12">
        <v>0.11001082580300192</v>
      </c>
      <c r="W95" s="3"/>
      <c r="Y95" s="12">
        <v>-7.1458095144644558E-3</v>
      </c>
    </row>
    <row r="96" spans="1:25" x14ac:dyDescent="0.25">
      <c r="A96" s="585"/>
      <c r="B96" s="15" t="s">
        <v>42</v>
      </c>
      <c r="C96" s="35"/>
      <c r="D96" s="44"/>
      <c r="E96" s="9"/>
      <c r="F96" s="18"/>
      <c r="G96" s="18">
        <v>78.302907565614802</v>
      </c>
      <c r="H96" s="8">
        <v>64.901463948013898</v>
      </c>
      <c r="I96" s="8">
        <v>76.504861990132099</v>
      </c>
      <c r="J96" s="8"/>
      <c r="K96" s="8"/>
      <c r="L96" s="18"/>
      <c r="M96" s="8"/>
      <c r="N96" s="8">
        <v>75.905513464971193</v>
      </c>
      <c r="O96" s="8">
        <v>75.306164939810287</v>
      </c>
      <c r="P96" s="8">
        <v>74.706816414649381</v>
      </c>
      <c r="Q96" s="18">
        <v>74.107467889488476</v>
      </c>
      <c r="R96" s="23"/>
      <c r="S96" s="28">
        <v>0.88959141848990808</v>
      </c>
      <c r="T96" s="28">
        <v>0.88959141848990808</v>
      </c>
      <c r="U96" s="12">
        <v>-0.59934852516090109</v>
      </c>
      <c r="V96" s="12">
        <v>-0.59934852516090109</v>
      </c>
      <c r="W96" s="3"/>
      <c r="Y96" s="12">
        <v>-0.59934852516090109</v>
      </c>
    </row>
    <row r="97" spans="1:25" x14ac:dyDescent="0.25">
      <c r="A97" s="586"/>
      <c r="B97" s="15" t="s">
        <v>43</v>
      </c>
      <c r="C97" s="35"/>
      <c r="D97" s="44"/>
      <c r="E97" s="9"/>
      <c r="F97" s="18"/>
      <c r="G97" s="18">
        <v>80.228571413233595</v>
      </c>
      <c r="H97" s="8">
        <v>73.981204231358603</v>
      </c>
      <c r="I97" s="8">
        <v>67.671772068866105</v>
      </c>
      <c r="J97" s="8"/>
      <c r="K97" s="8"/>
      <c r="L97" s="18"/>
      <c r="M97" s="8"/>
      <c r="N97" s="8">
        <v>63.486172287410277</v>
      </c>
      <c r="O97" s="8">
        <v>59.300572505954449</v>
      </c>
      <c r="P97" s="8">
        <v>55.114972724498621</v>
      </c>
      <c r="Q97" s="18">
        <v>50.929372943042793</v>
      </c>
      <c r="R97" s="23"/>
      <c r="S97" s="28">
        <v>0.78688107056821055</v>
      </c>
      <c r="T97" s="28">
        <v>0.78688107056821055</v>
      </c>
      <c r="U97" s="12">
        <v>-4.1855997814558306</v>
      </c>
      <c r="V97" s="12">
        <v>-4.1855997814558306</v>
      </c>
      <c r="W97" s="3"/>
      <c r="Y97" s="12">
        <v>-4.1855997814558306</v>
      </c>
    </row>
    <row r="98" spans="1:25" ht="21" x14ac:dyDescent="0.25">
      <c r="A98" s="584" t="s">
        <v>148</v>
      </c>
      <c r="B98" s="1" t="s">
        <v>1931</v>
      </c>
      <c r="C98" s="11">
        <v>2010</v>
      </c>
      <c r="D98" s="5">
        <v>56.671030812930198</v>
      </c>
      <c r="E98" s="11">
        <v>2015</v>
      </c>
      <c r="F98" s="22">
        <v>61.388314806241354</v>
      </c>
      <c r="G98" s="22">
        <v>83.533474893565838</v>
      </c>
      <c r="H98" s="5">
        <v>78.250550681848338</v>
      </c>
      <c r="I98" s="5">
        <v>82.669999459770338</v>
      </c>
      <c r="J98" s="5">
        <v>81.893495306453801</v>
      </c>
      <c r="K98" s="5">
        <v>83.438078220126954</v>
      </c>
      <c r="L98" s="22"/>
      <c r="M98" s="5"/>
      <c r="N98" s="5"/>
      <c r="O98" s="5"/>
      <c r="P98" s="5">
        <v>85.888051932780911</v>
      </c>
      <c r="Q98" s="22">
        <v>88.338025645434868</v>
      </c>
      <c r="R98" s="13">
        <v>91</v>
      </c>
      <c r="S98" s="29">
        <v>0.77972185128351346</v>
      </c>
      <c r="T98" s="29">
        <v>0.74463048183874059</v>
      </c>
      <c r="U98" s="33">
        <v>1.58896064921983</v>
      </c>
      <c r="V98" s="33">
        <v>2.4499737126539554</v>
      </c>
      <c r="W98" s="61" t="s">
        <v>228</v>
      </c>
      <c r="Y98" s="33">
        <v>1.677769580379632</v>
      </c>
    </row>
    <row r="99" spans="1:25" ht="15" customHeight="1" x14ac:dyDescent="0.25">
      <c r="A99" s="585"/>
      <c r="B99" s="15" t="s">
        <v>50</v>
      </c>
      <c r="C99" s="35"/>
      <c r="D99" s="8">
        <v>50.327378232660244</v>
      </c>
      <c r="E99" s="6"/>
      <c r="F99" s="18">
        <v>54.86248171865892</v>
      </c>
      <c r="G99" s="18">
        <v>80.882784799115655</v>
      </c>
      <c r="H99" s="8">
        <v>74.506531090235299</v>
      </c>
      <c r="I99" s="8">
        <v>78.266482009715972</v>
      </c>
      <c r="J99" s="8">
        <v>77.372927915215172</v>
      </c>
      <c r="K99" s="8">
        <v>81.400396693066369</v>
      </c>
      <c r="L99" s="18"/>
      <c r="M99" s="8"/>
      <c r="N99" s="8"/>
      <c r="O99" s="8"/>
      <c r="P99" s="8">
        <v>84.349053912444973</v>
      </c>
      <c r="Q99" s="18">
        <v>87.297711131823576</v>
      </c>
      <c r="R99" s="23"/>
      <c r="S99" s="28">
        <v>0.76397874319864612</v>
      </c>
      <c r="T99" s="28">
        <v>0.73435908818646789</v>
      </c>
      <c r="U99" s="12">
        <v>1.7609397851676354</v>
      </c>
      <c r="V99" s="12">
        <v>2.9486572193786054</v>
      </c>
      <c r="W99" s="61" t="s">
        <v>228</v>
      </c>
      <c r="Y99" s="12">
        <v>1.8438197541709138</v>
      </c>
    </row>
    <row r="100" spans="1:25" ht="15" customHeight="1" x14ac:dyDescent="0.25">
      <c r="A100" s="585"/>
      <c r="B100" s="15" t="s">
        <v>51</v>
      </c>
      <c r="C100" s="35"/>
      <c r="D100" s="8">
        <v>63.531405728460186</v>
      </c>
      <c r="E100" s="6"/>
      <c r="F100" s="18">
        <v>68.025223230402617</v>
      </c>
      <c r="G100" s="18">
        <v>86.208355283367354</v>
      </c>
      <c r="H100" s="8">
        <v>81.728794173184298</v>
      </c>
      <c r="I100" s="8">
        <v>87.325496811928659</v>
      </c>
      <c r="J100" s="8">
        <v>86.640225645528801</v>
      </c>
      <c r="K100" s="8">
        <v>85.612667598270832</v>
      </c>
      <c r="L100" s="18"/>
      <c r="M100" s="8"/>
      <c r="N100" s="8"/>
      <c r="O100" s="8"/>
      <c r="P100" s="8">
        <v>87.566828083589527</v>
      </c>
      <c r="Q100" s="18">
        <v>89.520988568908223</v>
      </c>
      <c r="R100" s="23"/>
      <c r="S100" s="28">
        <v>0.80387302136858974</v>
      </c>
      <c r="T100" s="28">
        <v>0.76551100122730042</v>
      </c>
      <c r="U100" s="12">
        <v>1.4305970961996728</v>
      </c>
      <c r="V100" s="12">
        <v>1.9541604853186907</v>
      </c>
      <c r="W100" s="61" t="s">
        <v>228</v>
      </c>
      <c r="Y100" s="12">
        <v>1.5479206029627111</v>
      </c>
    </row>
    <row r="101" spans="1:25" ht="15" customHeight="1" x14ac:dyDescent="0.25">
      <c r="A101" s="585"/>
      <c r="B101" s="15" t="s">
        <v>52</v>
      </c>
      <c r="C101" s="35"/>
      <c r="D101" s="8">
        <v>59.650750911681371</v>
      </c>
      <c r="E101" s="9"/>
      <c r="F101" s="18">
        <v>63.697273353829111</v>
      </c>
      <c r="G101" s="18">
        <v>84.238171199979035</v>
      </c>
      <c r="H101" s="8">
        <v>79.177482865587663</v>
      </c>
      <c r="I101" s="8">
        <v>82.597083156542709</v>
      </c>
      <c r="J101" s="8">
        <v>82.048918626083847</v>
      </c>
      <c r="K101" s="8">
        <v>83.654075710101111</v>
      </c>
      <c r="L101" s="18"/>
      <c r="M101" s="8"/>
      <c r="N101" s="8"/>
      <c r="O101" s="8"/>
      <c r="P101" s="8">
        <v>85.871498194131334</v>
      </c>
      <c r="Q101" s="18">
        <v>88.088920678161557</v>
      </c>
      <c r="R101" s="23"/>
      <c r="S101" s="28">
        <v>0.76567463325186536</v>
      </c>
      <c r="T101" s="28">
        <v>0.73094539658627355</v>
      </c>
      <c r="U101" s="12">
        <v>1.4240908307713616</v>
      </c>
      <c r="V101" s="12">
        <v>2.2174224840302221</v>
      </c>
      <c r="W101" s="61" t="s">
        <v>228</v>
      </c>
      <c r="Y101" s="12">
        <v>1.3838191291131545</v>
      </c>
    </row>
    <row r="102" spans="1:25" ht="15" customHeight="1" x14ac:dyDescent="0.25">
      <c r="A102" s="585"/>
      <c r="B102" s="15" t="s">
        <v>53</v>
      </c>
      <c r="C102" s="35"/>
      <c r="D102" s="8">
        <v>48.755940368465581</v>
      </c>
      <c r="E102" s="9"/>
      <c r="F102" s="18">
        <v>53.639279161273883</v>
      </c>
      <c r="G102" s="18">
        <v>80.40289687069702</v>
      </c>
      <c r="H102" s="8">
        <v>73.831156134767141</v>
      </c>
      <c r="I102" s="8">
        <v>83.023210237216944</v>
      </c>
      <c r="J102" s="8">
        <v>81.129321725449799</v>
      </c>
      <c r="K102" s="8">
        <v>82.343321950821704</v>
      </c>
      <c r="L102" s="18"/>
      <c r="M102" s="8"/>
      <c r="N102" s="8"/>
      <c r="O102" s="8"/>
      <c r="P102" s="8">
        <v>85.532660038549238</v>
      </c>
      <c r="Q102" s="18">
        <v>88.721998126276773</v>
      </c>
      <c r="R102" s="23"/>
      <c r="S102" s="28">
        <v>0.79507939992783638</v>
      </c>
      <c r="T102" s="28">
        <v>0.7682946727246962</v>
      </c>
      <c r="U102" s="12">
        <v>1.9638401048407639</v>
      </c>
      <c r="V102" s="12">
        <v>3.1893380877275357</v>
      </c>
      <c r="W102" s="61" t="s">
        <v>228</v>
      </c>
      <c r="Y102" s="12">
        <v>2.6153549083488494</v>
      </c>
    </row>
    <row r="103" spans="1:25" x14ac:dyDescent="0.25">
      <c r="A103" s="585"/>
      <c r="B103" s="15" t="s">
        <v>44</v>
      </c>
      <c r="C103" s="35"/>
      <c r="D103" s="44"/>
      <c r="E103" s="9"/>
      <c r="F103" s="26"/>
      <c r="G103" s="18">
        <v>65.945844123039393</v>
      </c>
      <c r="H103" s="8">
        <v>68.617820406008676</v>
      </c>
      <c r="I103" s="8">
        <v>66.829954330257209</v>
      </c>
      <c r="J103" s="8"/>
      <c r="K103" s="8"/>
      <c r="L103" s="18"/>
      <c r="M103" s="8"/>
      <c r="N103" s="8">
        <v>67.124657732663152</v>
      </c>
      <c r="O103" s="8">
        <v>67.419361135069096</v>
      </c>
      <c r="P103" s="8">
        <v>67.714064537475039</v>
      </c>
      <c r="Q103" s="18">
        <v>68.008767939880983</v>
      </c>
      <c r="R103" s="23"/>
      <c r="S103" s="28">
        <v>0.73439510253029905</v>
      </c>
      <c r="T103" s="28">
        <v>0.73439510253029905</v>
      </c>
      <c r="U103" s="12">
        <v>-0.41206351478501446</v>
      </c>
      <c r="V103" s="12">
        <v>0.29470340240593867</v>
      </c>
      <c r="W103" s="3"/>
      <c r="Y103" s="12">
        <v>-0.59020748266972589</v>
      </c>
    </row>
    <row r="104" spans="1:25" x14ac:dyDescent="0.25">
      <c r="A104" s="585"/>
      <c r="B104" s="15" t="s">
        <v>41</v>
      </c>
      <c r="C104" s="35"/>
      <c r="D104" s="44"/>
      <c r="E104" s="9"/>
      <c r="F104" s="26"/>
      <c r="G104" s="18">
        <v>76.528254059140053</v>
      </c>
      <c r="H104" s="8">
        <v>74.213762612861458</v>
      </c>
      <c r="I104" s="8">
        <v>74.757631611130876</v>
      </c>
      <c r="J104" s="8">
        <v>74.88</v>
      </c>
      <c r="K104" s="8"/>
      <c r="L104" s="18"/>
      <c r="M104" s="8"/>
      <c r="N104" s="8"/>
      <c r="O104" s="8">
        <v>74.467936485214977</v>
      </c>
      <c r="P104" s="8">
        <v>74.055872970429959</v>
      </c>
      <c r="Q104" s="18">
        <v>73.643809455644941</v>
      </c>
      <c r="R104" s="23"/>
      <c r="S104" s="28">
        <v>0.82285714285714284</v>
      </c>
      <c r="T104" s="28">
        <v>0.82285714285714284</v>
      </c>
      <c r="U104" s="12">
        <v>0.29470340240593867</v>
      </c>
      <c r="V104" s="12">
        <v>-0.41206351478501446</v>
      </c>
      <c r="W104" s="3"/>
      <c r="Y104" s="12">
        <v>0.29470340240593867</v>
      </c>
    </row>
    <row r="105" spans="1:25" x14ac:dyDescent="0.25">
      <c r="A105" s="585"/>
      <c r="B105" s="15" t="s">
        <v>42</v>
      </c>
      <c r="C105" s="35"/>
      <c r="D105" s="44"/>
      <c r="E105" s="9"/>
      <c r="F105" s="26"/>
      <c r="G105" s="18">
        <v>81.308763661442811</v>
      </c>
      <c r="H105" s="8">
        <v>66.463137423746488</v>
      </c>
      <c r="I105" s="8">
        <v>77.105747703780168</v>
      </c>
      <c r="J105" s="8"/>
      <c r="K105" s="8"/>
      <c r="L105" s="18"/>
      <c r="M105" s="8"/>
      <c r="N105" s="8">
        <v>75.704742384559282</v>
      </c>
      <c r="O105" s="8">
        <v>74.303737065338396</v>
      </c>
      <c r="P105" s="8">
        <v>72.90273174611751</v>
      </c>
      <c r="Q105" s="18">
        <v>71.501726426896624</v>
      </c>
      <c r="R105" s="23"/>
      <c r="S105" s="28">
        <v>0.8473159088327491</v>
      </c>
      <c r="T105" s="28">
        <v>0.8473159088327491</v>
      </c>
      <c r="U105" s="12">
        <v>-1.4010053192208811</v>
      </c>
      <c r="V105" s="12">
        <v>-1.4010053192208811</v>
      </c>
      <c r="W105" s="3"/>
      <c r="Y105" s="12">
        <v>-1.4010053192208811</v>
      </c>
    </row>
    <row r="106" spans="1:25" x14ac:dyDescent="0.25">
      <c r="A106" s="586"/>
      <c r="B106" s="15" t="s">
        <v>43</v>
      </c>
      <c r="C106" s="35"/>
      <c r="D106" s="44"/>
      <c r="E106" s="9"/>
      <c r="F106" s="26"/>
      <c r="G106" s="18">
        <v>80.511643100762214</v>
      </c>
      <c r="H106" s="8">
        <v>74.634635006243755</v>
      </c>
      <c r="I106" s="8">
        <v>68.141985107966121</v>
      </c>
      <c r="J106" s="8"/>
      <c r="K106" s="8"/>
      <c r="L106" s="18"/>
      <c r="M106" s="8"/>
      <c r="N106" s="8">
        <v>64.018765777034091</v>
      </c>
      <c r="O106" s="8">
        <v>59.89554644610206</v>
      </c>
      <c r="P106" s="8">
        <v>55.772327115170029</v>
      </c>
      <c r="Q106" s="18">
        <v>51.649107784237998</v>
      </c>
      <c r="R106" s="23"/>
      <c r="S106" s="28">
        <v>0.74881302316446285</v>
      </c>
      <c r="T106" s="28">
        <v>0.74881302316446285</v>
      </c>
      <c r="U106" s="12">
        <v>-4.12321933093203</v>
      </c>
      <c r="V106" s="12">
        <v>-4.1232193309320309</v>
      </c>
      <c r="W106" s="3"/>
      <c r="Y106" s="12">
        <v>-4.1232193309320309</v>
      </c>
    </row>
    <row r="107" spans="1:25" ht="27" x14ac:dyDescent="0.25">
      <c r="A107" s="14" t="s">
        <v>150</v>
      </c>
      <c r="B107" s="3" t="s">
        <v>56</v>
      </c>
      <c r="C107" s="2">
        <v>2010</v>
      </c>
      <c r="D107" s="5">
        <v>7.6</v>
      </c>
      <c r="E107" s="2">
        <v>2015</v>
      </c>
      <c r="F107" s="5">
        <v>12.964607499400952</v>
      </c>
      <c r="G107" s="22">
        <v>17.714572133466163</v>
      </c>
      <c r="H107" s="5">
        <v>8.0690703572907037</v>
      </c>
      <c r="I107" s="5">
        <v>13.633794136473318</v>
      </c>
      <c r="J107" s="5">
        <v>15.815335378697034</v>
      </c>
      <c r="K107" s="5">
        <v>18.513002226558221</v>
      </c>
      <c r="L107" s="22"/>
      <c r="M107" s="5"/>
      <c r="N107" s="5"/>
      <c r="O107" s="5"/>
      <c r="P107" s="5"/>
      <c r="Q107" s="22"/>
      <c r="R107" s="13">
        <v>17.5</v>
      </c>
      <c r="S107" s="29">
        <v>1.1023234572281031</v>
      </c>
      <c r="T107" s="29">
        <v>1.2233549194307705</v>
      </c>
      <c r="U107" s="33">
        <v>0.32942406257488099</v>
      </c>
      <c r="V107" s="33">
        <v>0.61700024739535786</v>
      </c>
      <c r="W107" s="333" t="s">
        <v>142</v>
      </c>
      <c r="Y107" s="33">
        <v>-0.53154319577723463</v>
      </c>
    </row>
    <row r="108" spans="1:25" ht="40.5" x14ac:dyDescent="0.25">
      <c r="A108" s="14" t="s">
        <v>150</v>
      </c>
      <c r="B108" s="1" t="s">
        <v>57</v>
      </c>
      <c r="C108" s="11">
        <v>2006</v>
      </c>
      <c r="D108" s="69">
        <v>421</v>
      </c>
      <c r="E108" s="11">
        <v>2015</v>
      </c>
      <c r="F108" s="69">
        <v>633</v>
      </c>
      <c r="G108" s="69">
        <v>644</v>
      </c>
      <c r="H108" s="37"/>
      <c r="I108" s="37"/>
      <c r="J108" s="37"/>
      <c r="K108" s="66"/>
      <c r="L108" s="69"/>
      <c r="M108" s="37"/>
      <c r="N108" s="37">
        <v>646.20000000000005</v>
      </c>
      <c r="O108" s="37">
        <v>648.40000000000009</v>
      </c>
      <c r="P108" s="66">
        <v>650.60000000000014</v>
      </c>
      <c r="Q108" s="69">
        <v>652.80000000000018</v>
      </c>
      <c r="R108" s="13" t="s">
        <v>58</v>
      </c>
      <c r="S108" s="28"/>
      <c r="T108" s="28"/>
      <c r="U108" s="33">
        <v>2.2000000000000002</v>
      </c>
      <c r="V108" s="33">
        <v>2.2000000000000002</v>
      </c>
      <c r="W108" s="61" t="s">
        <v>228</v>
      </c>
      <c r="Y108" s="33">
        <v>2.2000000000000002</v>
      </c>
    </row>
    <row r="109" spans="1:25" ht="40.5" x14ac:dyDescent="0.25">
      <c r="A109" s="14" t="s">
        <v>150</v>
      </c>
      <c r="B109" s="1" t="s">
        <v>59</v>
      </c>
      <c r="C109" s="11">
        <v>2006</v>
      </c>
      <c r="D109" s="69">
        <v>395</v>
      </c>
      <c r="E109" s="11">
        <v>2015</v>
      </c>
      <c r="F109" s="69">
        <v>614</v>
      </c>
      <c r="G109" s="69">
        <v>624</v>
      </c>
      <c r="H109" s="37"/>
      <c r="I109" s="37"/>
      <c r="J109" s="37"/>
      <c r="K109" s="66"/>
      <c r="L109" s="69"/>
      <c r="M109" s="37"/>
      <c r="N109" s="37">
        <v>626</v>
      </c>
      <c r="O109" s="37">
        <v>628</v>
      </c>
      <c r="P109" s="66">
        <v>630</v>
      </c>
      <c r="Q109" s="69">
        <v>632</v>
      </c>
      <c r="R109" s="13" t="s">
        <v>60</v>
      </c>
      <c r="S109" s="28"/>
      <c r="T109" s="28"/>
      <c r="U109" s="33">
        <v>2</v>
      </c>
      <c r="V109" s="33">
        <v>2</v>
      </c>
      <c r="W109" s="61" t="s">
        <v>228</v>
      </c>
      <c r="Y109" s="33">
        <v>2</v>
      </c>
    </row>
    <row r="110" spans="1:25" ht="40.5" x14ac:dyDescent="0.25">
      <c r="A110" s="14" t="s">
        <v>150</v>
      </c>
      <c r="B110" s="1" t="s">
        <v>61</v>
      </c>
      <c r="C110" s="11">
        <v>2006</v>
      </c>
      <c r="D110" s="69">
        <v>415</v>
      </c>
      <c r="E110" s="11">
        <v>2015</v>
      </c>
      <c r="F110" s="69">
        <v>622</v>
      </c>
      <c r="G110" s="69">
        <v>636</v>
      </c>
      <c r="H110" s="37"/>
      <c r="I110" s="37"/>
      <c r="J110" s="37"/>
      <c r="K110" s="66"/>
      <c r="L110" s="69"/>
      <c r="M110" s="37"/>
      <c r="N110" s="37">
        <v>638.79999999999995</v>
      </c>
      <c r="O110" s="37">
        <v>641.59999999999991</v>
      </c>
      <c r="P110" s="66">
        <v>644.39999999999986</v>
      </c>
      <c r="Q110" s="69">
        <v>647.19999999999982</v>
      </c>
      <c r="R110" s="13" t="s">
        <v>62</v>
      </c>
      <c r="S110" s="28"/>
      <c r="T110" s="28"/>
      <c r="U110" s="33">
        <v>2.8</v>
      </c>
      <c r="V110" s="33">
        <v>2.8</v>
      </c>
      <c r="W110" s="61" t="s">
        <v>228</v>
      </c>
      <c r="Y110" s="33">
        <v>2.8</v>
      </c>
    </row>
    <row r="111" spans="1:25" ht="81" x14ac:dyDescent="0.25">
      <c r="A111" s="14" t="s">
        <v>150</v>
      </c>
      <c r="B111" s="1" t="s">
        <v>63</v>
      </c>
      <c r="C111" s="11">
        <v>2006</v>
      </c>
      <c r="D111" s="69">
        <v>395</v>
      </c>
      <c r="E111" s="11">
        <v>2015</v>
      </c>
      <c r="F111" s="69">
        <v>602</v>
      </c>
      <c r="G111" s="69">
        <v>624</v>
      </c>
      <c r="H111" s="37"/>
      <c r="I111" s="37"/>
      <c r="J111" s="37"/>
      <c r="K111" s="66"/>
      <c r="L111" s="69"/>
      <c r="M111" s="37"/>
      <c r="N111" s="37">
        <v>628.4</v>
      </c>
      <c r="O111" s="37">
        <v>632.79999999999995</v>
      </c>
      <c r="P111" s="66">
        <v>637.19999999999993</v>
      </c>
      <c r="Q111" s="69">
        <v>641.59999999999991</v>
      </c>
      <c r="R111" s="13" t="s">
        <v>64</v>
      </c>
      <c r="S111" s="28"/>
      <c r="T111" s="28"/>
      <c r="U111" s="33">
        <v>4.4000000000000004</v>
      </c>
      <c r="V111" s="33">
        <v>4.4000000000000004</v>
      </c>
      <c r="W111" s="61" t="s">
        <v>228</v>
      </c>
      <c r="Y111" s="33">
        <v>4.4000000000000004</v>
      </c>
    </row>
    <row r="112" spans="1:25" ht="40.5" x14ac:dyDescent="0.25">
      <c r="A112" s="14" t="s">
        <v>150</v>
      </c>
      <c r="B112" s="1" t="s">
        <v>65</v>
      </c>
      <c r="C112" s="11">
        <v>2006</v>
      </c>
      <c r="D112" s="69">
        <v>426</v>
      </c>
      <c r="E112" s="11">
        <v>2015</v>
      </c>
      <c r="F112" s="69">
        <v>632</v>
      </c>
      <c r="G112" s="69">
        <v>649</v>
      </c>
      <c r="H112" s="37"/>
      <c r="I112" s="37"/>
      <c r="J112" s="37"/>
      <c r="K112" s="66"/>
      <c r="L112" s="69"/>
      <c r="M112" s="37"/>
      <c r="N112" s="37">
        <v>652.4</v>
      </c>
      <c r="O112" s="37">
        <v>655.8</v>
      </c>
      <c r="P112" s="66">
        <v>659.19999999999993</v>
      </c>
      <c r="Q112" s="69">
        <v>662.59999999999991</v>
      </c>
      <c r="R112" s="13" t="s">
        <v>66</v>
      </c>
      <c r="S112" s="28"/>
      <c r="T112" s="28"/>
      <c r="U112" s="33">
        <v>3.4</v>
      </c>
      <c r="V112" s="33">
        <v>3.4</v>
      </c>
      <c r="W112" s="61" t="s">
        <v>228</v>
      </c>
      <c r="Y112" s="33">
        <v>3.4</v>
      </c>
    </row>
    <row r="113" spans="1:25" ht="27" x14ac:dyDescent="0.25">
      <c r="A113" s="584" t="s">
        <v>150</v>
      </c>
      <c r="B113" s="1" t="s">
        <v>67</v>
      </c>
      <c r="C113" s="11"/>
      <c r="D113" s="37"/>
      <c r="E113" s="11"/>
      <c r="F113" s="37"/>
      <c r="G113" s="37"/>
      <c r="H113" s="37"/>
      <c r="I113" s="37"/>
      <c r="J113" s="37"/>
      <c r="K113" s="66"/>
      <c r="L113" s="37"/>
      <c r="M113" s="37"/>
      <c r="N113" s="37"/>
      <c r="O113" s="37"/>
      <c r="P113" s="66"/>
      <c r="Q113" s="37"/>
      <c r="R113" s="13"/>
      <c r="S113" s="29"/>
      <c r="T113" s="29"/>
      <c r="U113" s="33"/>
      <c r="V113" s="33"/>
      <c r="W113" s="3"/>
      <c r="Y113" s="33"/>
    </row>
    <row r="114" spans="1:25" ht="15" customHeight="1" x14ac:dyDescent="0.25">
      <c r="A114" s="585"/>
      <c r="B114" s="15" t="s">
        <v>68</v>
      </c>
      <c r="C114" s="6">
        <v>2006</v>
      </c>
      <c r="D114" s="7">
        <v>92.9</v>
      </c>
      <c r="E114" s="6">
        <v>2015</v>
      </c>
      <c r="F114" s="7">
        <v>98.6</v>
      </c>
      <c r="G114" s="7">
        <v>97.8</v>
      </c>
      <c r="H114" s="7"/>
      <c r="I114" s="7">
        <v>97.8</v>
      </c>
      <c r="J114" s="7"/>
      <c r="K114" s="68"/>
      <c r="L114" s="7"/>
      <c r="M114" s="7"/>
      <c r="N114" s="7">
        <v>97.685714285714283</v>
      </c>
      <c r="O114" s="7">
        <v>97.571428571428569</v>
      </c>
      <c r="P114" s="68">
        <v>97.457142857142856</v>
      </c>
      <c r="Q114" s="7">
        <v>97.342857142857142</v>
      </c>
      <c r="R114" s="13">
        <v>63</v>
      </c>
      <c r="S114" s="28">
        <v>-0.16387959866220705</v>
      </c>
      <c r="T114" s="28">
        <v>2.2471910112359474E-2</v>
      </c>
      <c r="U114" s="12">
        <v>-0.15999999999999942</v>
      </c>
      <c r="V114" s="12">
        <v>-0.11428571428571388</v>
      </c>
      <c r="W114" s="61" t="s">
        <v>228</v>
      </c>
      <c r="Y114" s="12">
        <v>-0.15999999999999942</v>
      </c>
    </row>
    <row r="115" spans="1:25" ht="15" customHeight="1" x14ac:dyDescent="0.25">
      <c r="A115" s="585"/>
      <c r="B115" s="15" t="s">
        <v>69</v>
      </c>
      <c r="C115" s="6">
        <v>2006</v>
      </c>
      <c r="D115" s="7">
        <v>89.4</v>
      </c>
      <c r="E115" s="6">
        <v>2015</v>
      </c>
      <c r="F115" s="7">
        <v>92</v>
      </c>
      <c r="G115" s="7">
        <v>83.7</v>
      </c>
      <c r="H115" s="7"/>
      <c r="I115" s="7">
        <v>83.7</v>
      </c>
      <c r="J115" s="7"/>
      <c r="K115" s="68"/>
      <c r="L115" s="7"/>
      <c r="M115" s="7"/>
      <c r="N115" s="7">
        <v>82.51428571428572</v>
      </c>
      <c r="O115" s="7">
        <v>81.328571428571436</v>
      </c>
      <c r="P115" s="68">
        <v>80.142857142857153</v>
      </c>
      <c r="Q115" s="7">
        <v>78.95714285714287</v>
      </c>
      <c r="R115" s="13">
        <v>59</v>
      </c>
      <c r="S115" s="28">
        <v>0.18750000000000006</v>
      </c>
      <c r="T115" s="28">
        <v>0.25151515151515141</v>
      </c>
      <c r="U115" s="12">
        <v>-1.6599999999999995</v>
      </c>
      <c r="V115" s="12">
        <v>-1.1857142857142853</v>
      </c>
      <c r="W115" s="61" t="s">
        <v>228</v>
      </c>
      <c r="Y115" s="12">
        <v>-1.6599999999999995</v>
      </c>
    </row>
    <row r="116" spans="1:25" ht="15" customHeight="1" x14ac:dyDescent="0.25">
      <c r="A116" s="586"/>
      <c r="B116" s="15" t="s">
        <v>70</v>
      </c>
      <c r="C116" s="6">
        <v>2006</v>
      </c>
      <c r="D116" s="7">
        <v>98.6</v>
      </c>
      <c r="E116" s="6">
        <v>2015</v>
      </c>
      <c r="F116" s="7">
        <v>95.7</v>
      </c>
      <c r="G116" s="7">
        <v>94.4</v>
      </c>
      <c r="H116" s="7"/>
      <c r="I116" s="7">
        <v>94.4</v>
      </c>
      <c r="J116" s="7"/>
      <c r="K116" s="68"/>
      <c r="L116" s="7"/>
      <c r="M116" s="7"/>
      <c r="N116" s="7">
        <v>94.214285714285722</v>
      </c>
      <c r="O116" s="7">
        <v>94.028571428571439</v>
      </c>
      <c r="P116" s="68">
        <v>93.842857142857156</v>
      </c>
      <c r="Q116" s="7">
        <v>93.657142857142873</v>
      </c>
      <c r="R116" s="13">
        <v>68</v>
      </c>
      <c r="S116" s="28">
        <v>0.13725490196078396</v>
      </c>
      <c r="T116" s="28">
        <v>4.6931407942238157E-2</v>
      </c>
      <c r="U116" s="12">
        <v>-0.25999999999999945</v>
      </c>
      <c r="V116" s="12">
        <v>-0.1857142857142853</v>
      </c>
      <c r="W116" s="61" t="s">
        <v>228</v>
      </c>
      <c r="Y116" s="12">
        <v>-0.25999999999999945</v>
      </c>
    </row>
    <row r="117" spans="1:25" ht="21" x14ac:dyDescent="0.25">
      <c r="A117" s="584" t="s">
        <v>148</v>
      </c>
      <c r="B117" s="3" t="s">
        <v>71</v>
      </c>
      <c r="C117" s="11">
        <v>2010</v>
      </c>
      <c r="D117" s="5">
        <v>9.6</v>
      </c>
      <c r="E117" s="11">
        <v>2015</v>
      </c>
      <c r="F117" s="22">
        <v>10.475977737385406</v>
      </c>
      <c r="G117" s="22">
        <v>10.87713085116923</v>
      </c>
      <c r="H117" s="5">
        <v>10.878509808835272</v>
      </c>
      <c r="I117" s="5">
        <v>10.99</v>
      </c>
      <c r="J117" s="5">
        <v>11.04</v>
      </c>
      <c r="K117" s="5">
        <v>11.152528999999999</v>
      </c>
      <c r="L117" s="22"/>
      <c r="M117" s="5"/>
      <c r="N117" s="5"/>
      <c r="O117" s="5"/>
      <c r="P117" s="5">
        <v>11.227701362512732</v>
      </c>
      <c r="Q117" s="22">
        <v>11.302873725025465</v>
      </c>
      <c r="R117" s="13">
        <v>11.3</v>
      </c>
      <c r="S117" s="29">
        <v>0.91325235294117579</v>
      </c>
      <c r="T117" s="29">
        <v>0.82103517503024637</v>
      </c>
      <c r="U117" s="33">
        <v>0.11834949371426062</v>
      </c>
      <c r="V117" s="33">
        <v>7.5172362512732571E-2</v>
      </c>
      <c r="W117" s="94" t="s">
        <v>140</v>
      </c>
      <c r="Y117" s="33">
        <v>0.12842656424486951</v>
      </c>
    </row>
    <row r="118" spans="1:25" ht="15" customHeight="1" x14ac:dyDescent="0.25">
      <c r="A118" s="585"/>
      <c r="B118" s="53" t="s">
        <v>50</v>
      </c>
      <c r="C118" s="9">
        <v>2010</v>
      </c>
      <c r="D118" s="8">
        <v>9.0500000000000007</v>
      </c>
      <c r="E118" s="6"/>
      <c r="F118" s="18">
        <v>9.7508737215269434</v>
      </c>
      <c r="G118" s="18">
        <v>10.163982020015721</v>
      </c>
      <c r="H118" s="8">
        <v>10.081503999938407</v>
      </c>
      <c r="I118" s="8">
        <v>10.17</v>
      </c>
      <c r="J118" s="8">
        <v>10.33</v>
      </c>
      <c r="K118" s="8">
        <v>10.42</v>
      </c>
      <c r="L118" s="18"/>
      <c r="M118" s="8"/>
      <c r="N118" s="8"/>
      <c r="O118" s="8"/>
      <c r="P118" s="8">
        <v>10.494347364274784</v>
      </c>
      <c r="Q118" s="18">
        <v>10.568694728549568</v>
      </c>
      <c r="R118" s="23"/>
      <c r="S118" s="28">
        <v>0.60888888888888859</v>
      </c>
      <c r="T118" s="28">
        <v>0.4319378528215278</v>
      </c>
      <c r="U118" s="12">
        <v>0.11237698750696357</v>
      </c>
      <c r="V118" s="12">
        <v>7.4347364274784056E-2</v>
      </c>
      <c r="W118" s="61" t="s">
        <v>228</v>
      </c>
      <c r="Y118" s="12">
        <v>0.10504512857938687</v>
      </c>
    </row>
    <row r="119" spans="1:25" ht="15" customHeight="1" x14ac:dyDescent="0.25">
      <c r="A119" s="585"/>
      <c r="B119" s="54" t="s">
        <v>51</v>
      </c>
      <c r="C119" s="35"/>
      <c r="D119" s="8">
        <v>10.210000000000001</v>
      </c>
      <c r="E119" s="6"/>
      <c r="F119" s="18">
        <v>11.134205459013643</v>
      </c>
      <c r="G119" s="18">
        <v>11.552313150375364</v>
      </c>
      <c r="H119" s="8">
        <v>11.619968664853051</v>
      </c>
      <c r="I119" s="8">
        <v>11.75</v>
      </c>
      <c r="J119" s="8">
        <v>11.69</v>
      </c>
      <c r="K119" s="8">
        <v>11.83</v>
      </c>
      <c r="L119" s="18"/>
      <c r="M119" s="8"/>
      <c r="N119" s="8"/>
      <c r="O119" s="8"/>
      <c r="P119" s="8">
        <v>11.90731050455404</v>
      </c>
      <c r="Q119" s="18">
        <v>11.98462100910808</v>
      </c>
      <c r="R119" s="23"/>
      <c r="S119" s="28">
        <v>1.4862385321100913</v>
      </c>
      <c r="T119" s="28">
        <v>4.1967276898677222</v>
      </c>
      <c r="U119" s="12">
        <v>0.12139314300289583</v>
      </c>
      <c r="V119" s="12">
        <v>7.7310504554039705E-2</v>
      </c>
      <c r="W119" s="333" t="s">
        <v>142</v>
      </c>
      <c r="Y119" s="12">
        <v>0.14756502057473828</v>
      </c>
    </row>
    <row r="120" spans="1:25" ht="15" customHeight="1" x14ac:dyDescent="0.25">
      <c r="A120" s="585"/>
      <c r="B120" s="53" t="s">
        <v>52</v>
      </c>
      <c r="C120" s="35"/>
      <c r="D120" s="8">
        <v>10.3538415495346</v>
      </c>
      <c r="E120" s="9"/>
      <c r="F120" s="18">
        <v>11.001494869997888</v>
      </c>
      <c r="G120" s="18">
        <v>11.260626755697336</v>
      </c>
      <c r="H120" s="8">
        <v>11.192325800624372</v>
      </c>
      <c r="I120" s="8">
        <v>11.24</v>
      </c>
      <c r="J120" s="8">
        <v>11.26</v>
      </c>
      <c r="K120" s="8">
        <v>11.38359</v>
      </c>
      <c r="L120" s="18"/>
      <c r="M120" s="8"/>
      <c r="N120" s="8"/>
      <c r="O120" s="8"/>
      <c r="P120" s="8">
        <v>11.426045014444679</v>
      </c>
      <c r="Q120" s="18">
        <v>11.468500028889357</v>
      </c>
      <c r="R120" s="23"/>
      <c r="S120" s="28">
        <v>1.0883467245458545</v>
      </c>
      <c r="T120" s="28">
        <v>1.2800286882821998</v>
      </c>
      <c r="U120" s="12">
        <v>5.0410021839682573E-2</v>
      </c>
      <c r="V120" s="12">
        <v>4.2455014444679091E-2</v>
      </c>
      <c r="W120" s="333" t="s">
        <v>142</v>
      </c>
      <c r="Y120" s="12">
        <v>5.5271453531065821E-2</v>
      </c>
    </row>
    <row r="121" spans="1:25" ht="15" customHeight="1" x14ac:dyDescent="0.25">
      <c r="A121" s="585"/>
      <c r="B121" s="54" t="s">
        <v>53</v>
      </c>
      <c r="C121" s="35"/>
      <c r="D121" s="8">
        <v>7.3618052018995028</v>
      </c>
      <c r="E121" s="9"/>
      <c r="F121" s="18">
        <v>8.1740998951932848</v>
      </c>
      <c r="G121" s="18">
        <v>9.0166934988454805</v>
      </c>
      <c r="H121" s="8">
        <v>9.3589915033805013</v>
      </c>
      <c r="I121" s="8">
        <v>9.75</v>
      </c>
      <c r="J121" s="8">
        <v>9.8800000000000008</v>
      </c>
      <c r="K121" s="8">
        <v>9.8500630000000005</v>
      </c>
      <c r="L121" s="18"/>
      <c r="M121" s="8"/>
      <c r="N121" s="8"/>
      <c r="O121" s="8"/>
      <c r="P121" s="8">
        <v>10.036281122756302</v>
      </c>
      <c r="Q121" s="18">
        <v>10.222499245512603</v>
      </c>
      <c r="R121" s="23"/>
      <c r="S121" s="28">
        <v>0.63182699832437295</v>
      </c>
      <c r="T121" s="28">
        <v>0.53615376327272157</v>
      </c>
      <c r="U121" s="12">
        <v>0.1959561118395523</v>
      </c>
      <c r="V121" s="12">
        <v>0.18621812275630173</v>
      </c>
      <c r="W121" s="61" t="s">
        <v>228</v>
      </c>
      <c r="Y121" s="12">
        <v>0.2043812706737739</v>
      </c>
    </row>
    <row r="122" spans="1:25" ht="15" customHeight="1" x14ac:dyDescent="0.25">
      <c r="A122" s="585"/>
      <c r="B122" s="54" t="s">
        <v>44</v>
      </c>
      <c r="C122" s="35"/>
      <c r="D122" s="44"/>
      <c r="E122" s="9"/>
      <c r="F122" s="18"/>
      <c r="G122" s="18">
        <v>10.588901353434499</v>
      </c>
      <c r="H122" s="8">
        <v>10.484212047932401</v>
      </c>
      <c r="I122" s="8">
        <v>10.4748894360867</v>
      </c>
      <c r="J122" s="8"/>
      <c r="K122" s="8"/>
      <c r="L122" s="18"/>
      <c r="M122" s="8"/>
      <c r="N122" s="8">
        <v>10.436885463637434</v>
      </c>
      <c r="O122" s="8">
        <v>10.398881491188169</v>
      </c>
      <c r="P122" s="8">
        <v>10.360877518738903</v>
      </c>
      <c r="Q122" s="18">
        <v>10.322873546289637</v>
      </c>
      <c r="R122" s="23"/>
      <c r="S122" s="28">
        <v>0.92698136602537162</v>
      </c>
      <c r="T122" s="28">
        <v>0.92698136602537162</v>
      </c>
      <c r="U122" s="12">
        <v>-2.1271050618099974E-2</v>
      </c>
      <c r="V122" s="12">
        <v>-3.8003972449266378E-2</v>
      </c>
      <c r="W122" s="3"/>
      <c r="Y122" s="12">
        <v>-1.4595336480799878E-2</v>
      </c>
    </row>
    <row r="123" spans="1:25" ht="15" customHeight="1" x14ac:dyDescent="0.25">
      <c r="A123" s="585"/>
      <c r="B123" s="53" t="s">
        <v>41</v>
      </c>
      <c r="C123" s="35"/>
      <c r="D123" s="44"/>
      <c r="E123" s="9"/>
      <c r="F123" s="18"/>
      <c r="G123" s="18">
        <v>11.6450842024724</v>
      </c>
      <c r="H123" s="8">
        <v>11.555253538305401</v>
      </c>
      <c r="I123" s="8">
        <v>11.601298193030001</v>
      </c>
      <c r="J123" s="8">
        <v>11.56</v>
      </c>
      <c r="K123" s="8"/>
      <c r="L123" s="18"/>
      <c r="M123" s="8"/>
      <c r="N123" s="8"/>
      <c r="O123" s="8"/>
      <c r="P123" s="8"/>
      <c r="Q123" s="18"/>
      <c r="R123" s="23"/>
      <c r="S123" s="28">
        <v>1.023008849557522</v>
      </c>
      <c r="T123" s="28">
        <v>1.023008849557522</v>
      </c>
      <c r="U123" s="12">
        <v>-3.8003972449266378E-2</v>
      </c>
      <c r="V123" s="12">
        <v>-2.1271050618099974E-2</v>
      </c>
      <c r="W123" s="333"/>
      <c r="Y123" s="12">
        <v>-3.8003972449266378E-2</v>
      </c>
    </row>
    <row r="124" spans="1:25" ht="15" customHeight="1" x14ac:dyDescent="0.25">
      <c r="A124" s="585"/>
      <c r="B124" s="54" t="s">
        <v>42</v>
      </c>
      <c r="C124" s="35"/>
      <c r="D124" s="44"/>
      <c r="E124" s="9"/>
      <c r="F124" s="18"/>
      <c r="G124" s="18">
        <v>10.530988144687599</v>
      </c>
      <c r="H124" s="8">
        <v>10.5781631188866</v>
      </c>
      <c r="I124" s="8">
        <v>10.7723310492728</v>
      </c>
      <c r="J124" s="8"/>
      <c r="K124" s="8"/>
      <c r="L124" s="18"/>
      <c r="M124" s="8"/>
      <c r="N124" s="8">
        <v>10.852778684134535</v>
      </c>
      <c r="O124" s="8">
        <v>10.933226318996269</v>
      </c>
      <c r="P124" s="8">
        <v>11.013673953858003</v>
      </c>
      <c r="Q124" s="18">
        <v>11.094121588719737</v>
      </c>
      <c r="R124" s="23"/>
      <c r="S124" s="28">
        <v>0.95330363267900886</v>
      </c>
      <c r="T124" s="28">
        <v>0.95330363267900886</v>
      </c>
      <c r="U124" s="12">
        <v>8.0447634861733633E-2</v>
      </c>
      <c r="V124" s="12">
        <v>8.0447634861733633E-2</v>
      </c>
      <c r="W124" s="3"/>
      <c r="Y124" s="12">
        <v>8.0447634861733633E-2</v>
      </c>
    </row>
    <row r="125" spans="1:25" x14ac:dyDescent="0.25">
      <c r="A125" s="586"/>
      <c r="B125" s="54" t="s">
        <v>43</v>
      </c>
      <c r="C125" s="35"/>
      <c r="D125" s="44"/>
      <c r="E125" s="9"/>
      <c r="F125" s="18"/>
      <c r="G125" s="18">
        <v>9.9040097876509403</v>
      </c>
      <c r="H125" s="8">
        <v>10.0469283380965</v>
      </c>
      <c r="I125" s="8">
        <v>10.336736980121501</v>
      </c>
      <c r="J125" s="8"/>
      <c r="K125" s="8"/>
      <c r="L125" s="18"/>
      <c r="M125" s="8"/>
      <c r="N125" s="8">
        <v>10.480979377611687</v>
      </c>
      <c r="O125" s="8">
        <v>10.625221775101874</v>
      </c>
      <c r="P125" s="8">
        <v>10.769464172592061</v>
      </c>
      <c r="Q125" s="18">
        <v>10.913706570082248</v>
      </c>
      <c r="R125" s="23"/>
      <c r="S125" s="28">
        <v>0.91475548496650438</v>
      </c>
      <c r="T125" s="28">
        <v>0.91475548496650438</v>
      </c>
      <c r="U125" s="12">
        <v>0.14424239749018675</v>
      </c>
      <c r="V125" s="12">
        <v>0.14424239749018675</v>
      </c>
      <c r="W125" s="3"/>
      <c r="Y125" s="12">
        <v>0.14424239749018675</v>
      </c>
    </row>
    <row r="126" spans="1:25" ht="21" x14ac:dyDescent="0.25">
      <c r="A126" s="584" t="s">
        <v>149</v>
      </c>
      <c r="B126" s="3" t="s">
        <v>72</v>
      </c>
      <c r="C126" s="11">
        <v>2010</v>
      </c>
      <c r="D126" s="5">
        <v>10.5</v>
      </c>
      <c r="E126" s="11">
        <v>2015</v>
      </c>
      <c r="F126" s="22">
        <v>6.9975660498161476</v>
      </c>
      <c r="G126" s="22">
        <v>6.3301590000000001</v>
      </c>
      <c r="H126" s="5">
        <v>6.3098063113204415</v>
      </c>
      <c r="I126" s="5">
        <v>6.29</v>
      </c>
      <c r="J126" s="5">
        <v>6.2955781595856344</v>
      </c>
      <c r="K126" s="5">
        <v>5.6876241790596529</v>
      </c>
      <c r="L126" s="22"/>
      <c r="M126" s="5"/>
      <c r="N126" s="5"/>
      <c r="O126" s="5"/>
      <c r="P126" s="5">
        <v>5.5420750823089309</v>
      </c>
      <c r="Q126" s="22">
        <v>5.3965259855582088</v>
      </c>
      <c r="R126" s="13" t="s">
        <v>209</v>
      </c>
      <c r="S126" s="29">
        <v>0.74036551091389957</v>
      </c>
      <c r="T126" s="29">
        <v>0.43700183715279217</v>
      </c>
      <c r="U126" s="33">
        <v>-0.21375</v>
      </c>
      <c r="V126" s="33">
        <v>-0.14554909675072164</v>
      </c>
      <c r="W126" s="61" t="s">
        <v>228</v>
      </c>
      <c r="Y126" s="33">
        <v>-0.24714285714285708</v>
      </c>
    </row>
    <row r="127" spans="1:25" ht="15" customHeight="1" x14ac:dyDescent="0.25">
      <c r="A127" s="585"/>
      <c r="B127" s="53" t="s">
        <v>50</v>
      </c>
      <c r="C127" s="9"/>
      <c r="D127" s="8">
        <v>10.6</v>
      </c>
      <c r="E127" s="6"/>
      <c r="F127" s="18">
        <v>7.1677490759263556</v>
      </c>
      <c r="G127" s="18">
        <v>6.4356900000000001</v>
      </c>
      <c r="H127" s="8">
        <v>6.273142774301153</v>
      </c>
      <c r="I127" s="8">
        <v>6.09</v>
      </c>
      <c r="J127" s="8">
        <v>6.2785664767678817</v>
      </c>
      <c r="K127" s="8">
        <v>5.527739610204879</v>
      </c>
      <c r="L127" s="18"/>
      <c r="M127" s="8"/>
      <c r="N127" s="8"/>
      <c r="O127" s="8"/>
      <c r="P127" s="8">
        <v>5.3455163362358258</v>
      </c>
      <c r="Q127" s="18">
        <v>5.1632930622667725</v>
      </c>
      <c r="R127" s="23"/>
      <c r="S127" s="28">
        <v>0.76852430148410922</v>
      </c>
      <c r="T127" s="28">
        <v>0.5177207620972577</v>
      </c>
      <c r="U127" s="12">
        <v>-0.25874999999999992</v>
      </c>
      <c r="V127" s="12">
        <v>-0.18222327396905294</v>
      </c>
      <c r="W127" s="61" t="s">
        <v>228</v>
      </c>
      <c r="Y127" s="12">
        <v>-0.32428571428571423</v>
      </c>
    </row>
    <row r="128" spans="1:25" ht="15" customHeight="1" x14ac:dyDescent="0.25">
      <c r="A128" s="585"/>
      <c r="B128" s="53" t="s">
        <v>51</v>
      </c>
      <c r="C128" s="35"/>
      <c r="D128" s="8">
        <v>10.3</v>
      </c>
      <c r="E128" s="6"/>
      <c r="F128" s="18">
        <v>6.8361780377252996</v>
      </c>
      <c r="G128" s="18">
        <v>6.2321090000000003</v>
      </c>
      <c r="H128" s="8">
        <v>6.3435186364091454</v>
      </c>
      <c r="I128" s="8">
        <v>6.47</v>
      </c>
      <c r="J128" s="8">
        <v>6.3109340330175021</v>
      </c>
      <c r="K128" s="8">
        <v>5.8336787437610518</v>
      </c>
      <c r="L128" s="18"/>
      <c r="M128" s="8"/>
      <c r="N128" s="8"/>
      <c r="O128" s="8"/>
      <c r="P128" s="8">
        <v>5.7222899333205799</v>
      </c>
      <c r="Q128" s="18">
        <v>5.610901122880108</v>
      </c>
      <c r="R128" s="23"/>
      <c r="S128" s="28">
        <v>0.7089398819426902</v>
      </c>
      <c r="T128" s="28">
        <v>0.35346839324948814</v>
      </c>
      <c r="U128" s="12">
        <v>-0.17125000000000001</v>
      </c>
      <c r="V128" s="12">
        <v>-0.11138881044047198</v>
      </c>
      <c r="W128" s="61" t="s">
        <v>228</v>
      </c>
      <c r="Y128" s="12">
        <v>-0.17142857142857132</v>
      </c>
    </row>
    <row r="129" spans="1:25" ht="15" customHeight="1" x14ac:dyDescent="0.25">
      <c r="A129" s="585"/>
      <c r="B129" s="53" t="s">
        <v>52</v>
      </c>
      <c r="C129" s="35"/>
      <c r="D129" s="8">
        <v>7.2247815068690002</v>
      </c>
      <c r="E129" s="9"/>
      <c r="F129" s="18">
        <v>5.2020293606397141</v>
      </c>
      <c r="G129" s="18">
        <v>4.9306640000000002</v>
      </c>
      <c r="H129" s="8">
        <v>5.1409333121021596</v>
      </c>
      <c r="I129" s="8">
        <v>5.19</v>
      </c>
      <c r="J129" s="8">
        <v>5.2404985424567991</v>
      </c>
      <c r="K129" s="8">
        <v>4.6697431209539975</v>
      </c>
      <c r="L129" s="18"/>
      <c r="M129" s="8"/>
      <c r="N129" s="8"/>
      <c r="O129" s="8"/>
      <c r="P129" s="8">
        <v>4.6106002054333626</v>
      </c>
      <c r="Q129" s="18">
        <v>4.5514572899127277</v>
      </c>
      <c r="R129" s="23"/>
      <c r="S129" s="28">
        <v>0.79231364372209412</v>
      </c>
      <c r="T129" s="28">
        <v>0.442822993443718</v>
      </c>
      <c r="U129" s="12">
        <v>1.8750000000000044E-2</v>
      </c>
      <c r="V129" s="12">
        <v>-5.9142915520635185E-2</v>
      </c>
      <c r="W129" s="61" t="s">
        <v>228</v>
      </c>
      <c r="Y129" s="12">
        <v>1.4285714285714362E-2</v>
      </c>
    </row>
    <row r="130" spans="1:25" ht="15" customHeight="1" x14ac:dyDescent="0.25">
      <c r="A130" s="585"/>
      <c r="B130" s="53" t="s">
        <v>53</v>
      </c>
      <c r="C130" s="35"/>
      <c r="D130" s="8">
        <v>17.349027999370001</v>
      </c>
      <c r="E130" s="9"/>
      <c r="F130" s="18">
        <v>13.655207060351426</v>
      </c>
      <c r="G130" s="18">
        <v>12.640408000000001</v>
      </c>
      <c r="H130" s="8">
        <v>11.762584784957014</v>
      </c>
      <c r="I130" s="8">
        <v>11.59</v>
      </c>
      <c r="J130" s="8">
        <v>11.60983886940765</v>
      </c>
      <c r="K130" s="8">
        <v>10.960392145166557</v>
      </c>
      <c r="L130" s="18"/>
      <c r="M130" s="8"/>
      <c r="N130" s="8"/>
      <c r="O130" s="8"/>
      <c r="P130" s="8">
        <v>10.660968265701571</v>
      </c>
      <c r="Q130" s="18">
        <v>10.361544386236586</v>
      </c>
      <c r="R130" s="23"/>
      <c r="S130" s="28">
        <v>0.47858434745248507</v>
      </c>
      <c r="T130" s="28">
        <v>0.27910482896332467</v>
      </c>
      <c r="U130" s="12">
        <v>-0.2975000000000001</v>
      </c>
      <c r="V130" s="12">
        <v>-0.2994238794649855</v>
      </c>
      <c r="W130" s="61" t="s">
        <v>228</v>
      </c>
      <c r="Y130" s="12">
        <v>-0.34142857142857153</v>
      </c>
    </row>
    <row r="131" spans="1:25" ht="15" customHeight="1" x14ac:dyDescent="0.25">
      <c r="A131" s="585"/>
      <c r="B131" s="53" t="s">
        <v>41</v>
      </c>
      <c r="C131" s="35"/>
      <c r="D131" s="44"/>
      <c r="E131" s="9"/>
      <c r="F131" s="18"/>
      <c r="G131" s="18">
        <v>3.3071235626419999</v>
      </c>
      <c r="H131" s="8">
        <v>3.5001777314410001</v>
      </c>
      <c r="I131" s="8">
        <v>3.49</v>
      </c>
      <c r="J131" s="8">
        <v>3.12</v>
      </c>
      <c r="K131" s="8"/>
      <c r="L131" s="18"/>
      <c r="M131" s="8"/>
      <c r="N131" s="8"/>
      <c r="O131" s="8"/>
      <c r="P131" s="8"/>
      <c r="Q131" s="18"/>
      <c r="R131" s="23"/>
      <c r="S131" s="28">
        <v>0.78</v>
      </c>
      <c r="T131" s="28">
        <v>0.78</v>
      </c>
      <c r="U131" s="12">
        <v>-4.6780890660499952E-2</v>
      </c>
      <c r="V131" s="12">
        <v>-4.6780890660499952E-2</v>
      </c>
      <c r="W131" s="333"/>
      <c r="Y131" s="12">
        <v>6.0958812452666766E-2</v>
      </c>
    </row>
    <row r="132" spans="1:25" ht="15" customHeight="1" x14ac:dyDescent="0.25">
      <c r="A132" s="585"/>
      <c r="B132" s="53" t="s">
        <v>42</v>
      </c>
      <c r="C132" s="35"/>
      <c r="D132" s="44"/>
      <c r="E132" s="9"/>
      <c r="F132" s="18"/>
      <c r="G132" s="18">
        <v>7.7678922517020004</v>
      </c>
      <c r="H132" s="8">
        <v>7.5784227285719998</v>
      </c>
      <c r="I132" s="8">
        <v>7.42</v>
      </c>
      <c r="J132" s="8"/>
      <c r="K132" s="8"/>
      <c r="L132" s="18"/>
      <c r="M132" s="8"/>
      <c r="N132" s="8">
        <v>7.3040359160993331</v>
      </c>
      <c r="O132" s="8">
        <v>7.1880718321986663</v>
      </c>
      <c r="P132" s="8">
        <v>7.0721077482979995</v>
      </c>
      <c r="Q132" s="18">
        <v>6.9561436643973327</v>
      </c>
      <c r="R132" s="23"/>
      <c r="S132" s="28">
        <v>1.855</v>
      </c>
      <c r="T132" s="28">
        <v>1.855</v>
      </c>
      <c r="U132" s="12">
        <v>-0.11596408390066681</v>
      </c>
      <c r="V132" s="12">
        <v>-0.11596408390066681</v>
      </c>
      <c r="W132" s="3"/>
      <c r="Y132" s="12">
        <v>-0.11596408390066681</v>
      </c>
    </row>
    <row r="133" spans="1:25" ht="15" customHeight="1" x14ac:dyDescent="0.25">
      <c r="A133" s="585"/>
      <c r="B133" s="53" t="s">
        <v>43</v>
      </c>
      <c r="C133" s="35"/>
      <c r="D133" s="44"/>
      <c r="E133" s="9"/>
      <c r="F133" s="18"/>
      <c r="G133" s="18">
        <v>10.749508034529001</v>
      </c>
      <c r="H133" s="8">
        <v>10.883714792414001</v>
      </c>
      <c r="I133" s="8">
        <v>10.67</v>
      </c>
      <c r="J133" s="8"/>
      <c r="K133" s="8"/>
      <c r="L133" s="18"/>
      <c r="M133" s="8"/>
      <c r="N133" s="8">
        <v>10.643497321823666</v>
      </c>
      <c r="O133" s="8">
        <v>10.616994643647333</v>
      </c>
      <c r="P133" s="8">
        <v>10.590491965470999</v>
      </c>
      <c r="Q133" s="18">
        <v>10.563989287294666</v>
      </c>
      <c r="R133" s="23"/>
      <c r="S133" s="28">
        <v>2.6675</v>
      </c>
      <c r="T133" s="28">
        <v>2.6675</v>
      </c>
      <c r="U133" s="12">
        <v>-2.6502678176333561E-2</v>
      </c>
      <c r="V133" s="12">
        <v>-2.6502678176333561E-2</v>
      </c>
      <c r="W133" s="3"/>
      <c r="Y133" s="12">
        <v>-2.6502678176333561E-2</v>
      </c>
    </row>
    <row r="134" spans="1:25" x14ac:dyDescent="0.25">
      <c r="A134" s="586"/>
      <c r="B134" s="53" t="s">
        <v>44</v>
      </c>
      <c r="C134" s="35"/>
      <c r="D134" s="44"/>
      <c r="E134" s="9"/>
      <c r="F134" s="18"/>
      <c r="G134" s="18">
        <v>5.7344479563819997</v>
      </c>
      <c r="H134" s="8">
        <v>5.240967977815</v>
      </c>
      <c r="I134" s="8">
        <v>5.86</v>
      </c>
      <c r="J134" s="8"/>
      <c r="K134" s="8"/>
      <c r="L134" s="18"/>
      <c r="M134" s="8"/>
      <c r="N134" s="8">
        <v>5.9018506812060005</v>
      </c>
      <c r="O134" s="8">
        <v>5.9437013624120008</v>
      </c>
      <c r="P134" s="8">
        <v>5.985552043618001</v>
      </c>
      <c r="Q134" s="18">
        <v>6.0274027248240012</v>
      </c>
      <c r="R134" s="23"/>
      <c r="S134" s="28">
        <v>1.4650000000000001</v>
      </c>
      <c r="T134" s="28">
        <v>1.4650000000000001</v>
      </c>
      <c r="U134" s="12">
        <v>4.1850681206000218E-2</v>
      </c>
      <c r="V134" s="12">
        <v>4.1850681206000218E-2</v>
      </c>
      <c r="W134" s="3"/>
      <c r="Y134" s="12">
        <v>4.1850681206000218E-2</v>
      </c>
    </row>
    <row r="135" spans="1:25" ht="21" x14ac:dyDescent="0.25">
      <c r="A135" s="14" t="s">
        <v>150</v>
      </c>
      <c r="B135" s="3" t="s">
        <v>73</v>
      </c>
      <c r="C135" s="11">
        <v>2009</v>
      </c>
      <c r="D135" s="5">
        <v>2.2000000000000002</v>
      </c>
      <c r="E135" s="11">
        <v>2015</v>
      </c>
      <c r="F135" s="22">
        <v>4</v>
      </c>
      <c r="G135" s="22">
        <v>3.6336716411295198</v>
      </c>
      <c r="H135" s="5">
        <v>4.2056263857841749</v>
      </c>
      <c r="I135" s="5">
        <v>3.1948432937869899</v>
      </c>
      <c r="J135" s="5">
        <v>3.3255590784591469</v>
      </c>
      <c r="K135" s="5">
        <v>3.3679461755310998</v>
      </c>
      <c r="L135" s="22"/>
      <c r="M135" s="5"/>
      <c r="N135" s="5"/>
      <c r="O135" s="5"/>
      <c r="P135" s="5">
        <v>3.2977179728123329</v>
      </c>
      <c r="Q135" s="22">
        <v>3.2274897700935661</v>
      </c>
      <c r="R135" s="13">
        <v>6.5</v>
      </c>
      <c r="S135" s="28"/>
      <c r="T135" s="28">
        <v>-9.2705870482729047E-2</v>
      </c>
      <c r="U135" s="12">
        <v>-3.3750000000000002E-2</v>
      </c>
      <c r="V135" s="12">
        <v>-7.0228202718766689E-2</v>
      </c>
      <c r="W135" s="63"/>
      <c r="Y135" s="12">
        <v>-3.7142857142857109E-2</v>
      </c>
    </row>
    <row r="136" spans="1:25" ht="27" x14ac:dyDescent="0.25">
      <c r="A136" s="584" t="s">
        <v>151</v>
      </c>
      <c r="B136" s="3" t="s">
        <v>74</v>
      </c>
      <c r="C136" s="11" t="s">
        <v>121</v>
      </c>
      <c r="D136" s="57">
        <v>72.400000000000006</v>
      </c>
      <c r="E136" s="11">
        <v>2015</v>
      </c>
      <c r="F136" s="58">
        <v>72.3</v>
      </c>
      <c r="G136" s="58">
        <v>74.021999999999991</v>
      </c>
      <c r="H136" s="57">
        <v>74.24799999999999</v>
      </c>
      <c r="I136" s="57">
        <v>74.47399999999999</v>
      </c>
      <c r="J136" s="57">
        <v>74.7</v>
      </c>
      <c r="K136" s="5">
        <v>74.902000000000001</v>
      </c>
      <c r="L136" s="58"/>
      <c r="M136" s="57"/>
      <c r="N136" s="57"/>
      <c r="O136" s="57"/>
      <c r="P136" s="5">
        <v>75.191111111111113</v>
      </c>
      <c r="Q136" s="58">
        <v>75.480222222222224</v>
      </c>
      <c r="R136" s="13">
        <v>78.5</v>
      </c>
      <c r="S136" s="29">
        <v>0.41016393442622912</v>
      </c>
      <c r="T136" s="29">
        <v>0.41967741935483915</v>
      </c>
      <c r="U136" s="33">
        <v>0.30000000000000071</v>
      </c>
      <c r="V136" s="33">
        <v>0.28911111111111154</v>
      </c>
      <c r="W136" s="61" t="s">
        <v>228</v>
      </c>
      <c r="Y136" s="33">
        <v>8.5714285714286936E-2</v>
      </c>
    </row>
    <row r="137" spans="1:25" ht="15" customHeight="1" x14ac:dyDescent="0.25">
      <c r="A137" s="585"/>
      <c r="B137" s="54" t="s">
        <v>45</v>
      </c>
      <c r="C137" s="6"/>
      <c r="D137" s="27">
        <v>69.099999999999994</v>
      </c>
      <c r="E137" s="6"/>
      <c r="F137" s="59">
        <v>70</v>
      </c>
      <c r="G137" s="59">
        <v>71.442000000000007</v>
      </c>
      <c r="H137" s="27">
        <v>71.628000000000014</v>
      </c>
      <c r="I137" s="27">
        <v>71.814000000000021</v>
      </c>
      <c r="J137" s="27">
        <v>72</v>
      </c>
      <c r="K137" s="8">
        <v>72.188000000000002</v>
      </c>
      <c r="L137" s="59"/>
      <c r="M137" s="27"/>
      <c r="N137" s="27"/>
      <c r="O137" s="27"/>
      <c r="P137" s="8">
        <v>72.431111111111107</v>
      </c>
      <c r="Q137" s="59">
        <v>72.674222222222213</v>
      </c>
      <c r="R137" s="23"/>
      <c r="S137" s="28">
        <v>0.32851063829787303</v>
      </c>
      <c r="T137" s="28">
        <v>0.25741176470588262</v>
      </c>
      <c r="U137" s="12">
        <v>0.25</v>
      </c>
      <c r="V137" s="12">
        <v>0.24311111111111139</v>
      </c>
      <c r="W137" s="61" t="s">
        <v>228</v>
      </c>
      <c r="Y137" s="12">
        <v>0.2585714285714289</v>
      </c>
    </row>
    <row r="138" spans="1:25" ht="15" customHeight="1" x14ac:dyDescent="0.25">
      <c r="A138" s="586"/>
      <c r="B138" s="54" t="s">
        <v>46</v>
      </c>
      <c r="C138" s="6"/>
      <c r="D138" s="27">
        <v>75.5</v>
      </c>
      <c r="E138" s="6"/>
      <c r="F138" s="59">
        <v>74.8</v>
      </c>
      <c r="G138" s="59">
        <v>76.661999999999992</v>
      </c>
      <c r="H138" s="27">
        <v>76.907999999999987</v>
      </c>
      <c r="I138" s="27">
        <v>77.153999999999982</v>
      </c>
      <c r="J138" s="27">
        <v>77.400000000000006</v>
      </c>
      <c r="K138" s="8">
        <v>77.644000000000005</v>
      </c>
      <c r="L138" s="59"/>
      <c r="M138" s="27"/>
      <c r="N138" s="27"/>
      <c r="O138" s="27"/>
      <c r="P138" s="8">
        <v>77.960000000000008</v>
      </c>
      <c r="Q138" s="59">
        <v>78.27600000000001</v>
      </c>
      <c r="R138" s="23"/>
      <c r="S138" s="28">
        <v>0.71466666666666845</v>
      </c>
      <c r="T138" s="28">
        <v>0.76864864864865035</v>
      </c>
      <c r="U138" s="12">
        <v>0.32500000000000107</v>
      </c>
      <c r="V138" s="12">
        <v>0.31600000000000095</v>
      </c>
      <c r="W138" s="61" t="s">
        <v>228</v>
      </c>
      <c r="Y138" s="12">
        <v>-0.11428571428571388</v>
      </c>
    </row>
    <row r="139" spans="1:25" ht="27" x14ac:dyDescent="0.25">
      <c r="A139" s="584" t="s">
        <v>151</v>
      </c>
      <c r="B139" s="3" t="s">
        <v>75</v>
      </c>
      <c r="C139" s="2" t="s">
        <v>76</v>
      </c>
      <c r="D139" s="57">
        <v>36</v>
      </c>
      <c r="E139" s="11">
        <v>2015</v>
      </c>
      <c r="F139" s="58">
        <v>35</v>
      </c>
      <c r="G139" s="58">
        <v>34.4</v>
      </c>
      <c r="H139" s="57">
        <v>33.799999999999997</v>
      </c>
      <c r="I139" s="57">
        <v>33</v>
      </c>
      <c r="J139" s="57">
        <v>32.39</v>
      </c>
      <c r="K139" s="8"/>
      <c r="L139" s="58"/>
      <c r="M139" s="57"/>
      <c r="N139" s="57"/>
      <c r="O139" s="57">
        <v>32.063749999999999</v>
      </c>
      <c r="P139" s="8">
        <v>31.737499999999997</v>
      </c>
      <c r="Q139" s="58">
        <v>31.411249999999995</v>
      </c>
      <c r="R139" s="13">
        <v>14.5</v>
      </c>
      <c r="S139" s="29">
        <v>0.16790697674418603</v>
      </c>
      <c r="T139" s="29">
        <v>0.12731707317073168</v>
      </c>
      <c r="U139" s="33">
        <v>-0.20000000000000048</v>
      </c>
      <c r="V139" s="33">
        <v>-0.32624999999999993</v>
      </c>
      <c r="W139" s="61" t="s">
        <v>228</v>
      </c>
      <c r="Y139" s="33">
        <v>-0.20000000000000048</v>
      </c>
    </row>
    <row r="140" spans="1:25" ht="27" x14ac:dyDescent="0.25">
      <c r="A140" s="585"/>
      <c r="B140" s="53" t="s">
        <v>45</v>
      </c>
      <c r="C140" s="17" t="s">
        <v>77</v>
      </c>
      <c r="D140" s="27">
        <v>40</v>
      </c>
      <c r="E140" s="6">
        <v>2015</v>
      </c>
      <c r="F140" s="59">
        <v>38</v>
      </c>
      <c r="G140" s="59">
        <v>37.299999999999997</v>
      </c>
      <c r="H140" s="27">
        <v>36.700000000000003</v>
      </c>
      <c r="I140" s="27">
        <v>35.979999999999997</v>
      </c>
      <c r="J140" s="27">
        <v>35.159999999999997</v>
      </c>
      <c r="K140" s="8"/>
      <c r="L140" s="59"/>
      <c r="M140" s="27"/>
      <c r="N140" s="27"/>
      <c r="O140" s="27">
        <v>34.804999999999993</v>
      </c>
      <c r="P140" s="8">
        <v>34.449999999999989</v>
      </c>
      <c r="Q140" s="59">
        <v>34.094999999999985</v>
      </c>
      <c r="R140" s="23"/>
      <c r="S140" s="28">
        <v>0.18980392156862758</v>
      </c>
      <c r="T140" s="28">
        <v>0.12085106382978737</v>
      </c>
      <c r="U140" s="12">
        <v>-0.2166666666666662</v>
      </c>
      <c r="V140" s="12">
        <v>-0.35500000000000043</v>
      </c>
      <c r="W140" s="61" t="s">
        <v>228</v>
      </c>
      <c r="Y140" s="12">
        <v>-0.2166666666666662</v>
      </c>
    </row>
    <row r="141" spans="1:25" ht="27" x14ac:dyDescent="0.25">
      <c r="A141" s="586"/>
      <c r="B141" s="53" t="s">
        <v>46</v>
      </c>
      <c r="C141" s="17" t="s">
        <v>77</v>
      </c>
      <c r="D141" s="27">
        <v>34</v>
      </c>
      <c r="E141" s="6">
        <v>2015</v>
      </c>
      <c r="F141" s="59">
        <v>32</v>
      </c>
      <c r="G141" s="59">
        <v>31.2</v>
      </c>
      <c r="H141" s="27">
        <v>30.6</v>
      </c>
      <c r="I141" s="27">
        <v>30.15</v>
      </c>
      <c r="J141" s="27">
        <v>29.45</v>
      </c>
      <c r="K141" s="8"/>
      <c r="L141" s="59"/>
      <c r="M141" s="27"/>
      <c r="N141" s="27"/>
      <c r="O141" s="27">
        <v>29.131249999999998</v>
      </c>
      <c r="P141" s="8">
        <v>28.812499999999996</v>
      </c>
      <c r="Q141" s="59">
        <v>28.493749999999995</v>
      </c>
      <c r="R141" s="23"/>
      <c r="S141" s="28">
        <v>0.23333333333333336</v>
      </c>
      <c r="T141" s="28">
        <v>0.14571428571428577</v>
      </c>
      <c r="U141" s="12">
        <v>-0.23333333333333309</v>
      </c>
      <c r="V141" s="12">
        <v>-0.31875000000000009</v>
      </c>
      <c r="W141" s="61" t="s">
        <v>228</v>
      </c>
      <c r="Y141" s="12">
        <v>-0.23333333333333309</v>
      </c>
    </row>
    <row r="142" spans="1:25" ht="27" x14ac:dyDescent="0.25">
      <c r="A142" s="14" t="s">
        <v>151</v>
      </c>
      <c r="B142" s="3" t="s">
        <v>78</v>
      </c>
      <c r="C142" s="2" t="s">
        <v>77</v>
      </c>
      <c r="D142" s="57">
        <v>159</v>
      </c>
      <c r="E142" s="11">
        <v>2015</v>
      </c>
      <c r="F142" s="33">
        <v>94.78</v>
      </c>
      <c r="G142" s="51">
        <v>95.97</v>
      </c>
      <c r="H142" s="51">
        <v>125.55</v>
      </c>
      <c r="I142" s="51">
        <v>163.82</v>
      </c>
      <c r="J142" s="51">
        <v>106.03</v>
      </c>
      <c r="K142" s="51">
        <v>127.33</v>
      </c>
      <c r="L142" s="51"/>
      <c r="M142" s="51"/>
      <c r="N142" s="51"/>
      <c r="O142" s="51"/>
      <c r="P142" s="51">
        <v>130.94666666666666</v>
      </c>
      <c r="Q142" s="51">
        <v>134.56333333333333</v>
      </c>
      <c r="R142" s="13">
        <v>51.5</v>
      </c>
      <c r="S142" s="29">
        <v>0.29460465116279072</v>
      </c>
      <c r="T142" s="29">
        <v>-0.75207948243992595</v>
      </c>
      <c r="U142" s="33">
        <v>1.40625</v>
      </c>
      <c r="V142" s="33">
        <v>3.6166666666666663</v>
      </c>
      <c r="W142" s="334" t="s">
        <v>139</v>
      </c>
      <c r="Y142" s="33">
        <v>10.642411750106573</v>
      </c>
    </row>
    <row r="143" spans="1:25" ht="18.75" x14ac:dyDescent="0.25">
      <c r="A143" s="14" t="s">
        <v>151</v>
      </c>
      <c r="B143" s="3" t="s">
        <v>79</v>
      </c>
      <c r="C143" s="2">
        <v>2010</v>
      </c>
      <c r="D143" s="57">
        <v>0.14000000000000001</v>
      </c>
      <c r="E143" s="11">
        <v>2015</v>
      </c>
      <c r="F143" s="33">
        <v>0.03</v>
      </c>
      <c r="G143" s="51">
        <v>3.8616300712856912E-2</v>
      </c>
      <c r="H143" s="51">
        <v>1.9141505397091009E-2</v>
      </c>
      <c r="I143" s="51">
        <v>9.4916869432828989E-3</v>
      </c>
      <c r="J143" s="51">
        <v>0</v>
      </c>
      <c r="K143" s="51">
        <v>0</v>
      </c>
      <c r="L143" s="51"/>
      <c r="M143" s="51"/>
      <c r="N143" s="51"/>
      <c r="O143" s="51"/>
      <c r="P143" s="51">
        <v>3.3333333333333301E-3</v>
      </c>
      <c r="Q143" s="51">
        <v>6.6666666666666697E-3</v>
      </c>
      <c r="R143" s="13">
        <v>0</v>
      </c>
      <c r="S143" s="29">
        <v>1</v>
      </c>
      <c r="T143" s="29">
        <v>1</v>
      </c>
      <c r="U143" s="33">
        <v>-3.7499999999999999E-3</v>
      </c>
      <c r="V143" s="74">
        <v>-3.3333333333333331E-3</v>
      </c>
      <c r="W143" s="333" t="s">
        <v>142</v>
      </c>
      <c r="Y143" s="33">
        <v>-2.9297590081024429E-3</v>
      </c>
    </row>
    <row r="144" spans="1:25" ht="21" x14ac:dyDescent="0.25">
      <c r="A144" s="14" t="s">
        <v>151</v>
      </c>
      <c r="B144" s="3" t="s">
        <v>80</v>
      </c>
      <c r="C144" s="2">
        <v>2009</v>
      </c>
      <c r="D144" s="57">
        <v>1.2</v>
      </c>
      <c r="E144" s="11">
        <v>2015</v>
      </c>
      <c r="F144" s="33">
        <v>3</v>
      </c>
      <c r="G144" s="51">
        <v>2.15</v>
      </c>
      <c r="H144" s="51">
        <v>1.61</v>
      </c>
      <c r="I144" s="51">
        <v>2.0099999999999998</v>
      </c>
      <c r="J144" s="51">
        <v>2.4500000000000002</v>
      </c>
      <c r="K144" s="51">
        <v>1.98</v>
      </c>
      <c r="L144" s="51"/>
      <c r="M144" s="51"/>
      <c r="N144" s="51"/>
      <c r="O144" s="51"/>
      <c r="P144" s="51">
        <v>1.8666666666666667</v>
      </c>
      <c r="Q144" s="51">
        <v>1.7533333333333334</v>
      </c>
      <c r="R144" s="13">
        <v>0</v>
      </c>
      <c r="S144" s="29">
        <v>-0.65</v>
      </c>
      <c r="T144" s="29">
        <v>0.34</v>
      </c>
      <c r="U144" s="33">
        <v>0.32499999999999996</v>
      </c>
      <c r="V144" s="33">
        <v>-0.11333333333333334</v>
      </c>
      <c r="W144" s="61" t="s">
        <v>228</v>
      </c>
      <c r="Y144" s="33">
        <v>1.4285714285714299E-2</v>
      </c>
    </row>
    <row r="145" spans="1:25" ht="21" x14ac:dyDescent="0.25">
      <c r="A145" s="14" t="s">
        <v>151</v>
      </c>
      <c r="B145" s="3" t="s">
        <v>81</v>
      </c>
      <c r="C145" s="2">
        <v>2010</v>
      </c>
      <c r="D145" s="57">
        <v>0.4</v>
      </c>
      <c r="E145" s="11">
        <v>2015</v>
      </c>
      <c r="F145" s="33">
        <v>0.6</v>
      </c>
      <c r="G145" s="51">
        <v>0.26</v>
      </c>
      <c r="H145" s="51">
        <v>0.91</v>
      </c>
      <c r="I145" s="51">
        <v>0.87</v>
      </c>
      <c r="J145" s="51">
        <v>0.36</v>
      </c>
      <c r="K145" s="51">
        <v>0.22</v>
      </c>
      <c r="L145" s="51"/>
      <c r="M145" s="51"/>
      <c r="N145" s="51"/>
      <c r="O145" s="51"/>
      <c r="P145" s="51">
        <v>0.17777777777777778</v>
      </c>
      <c r="Q145" s="51">
        <v>0.13555555555555557</v>
      </c>
      <c r="R145" s="13">
        <v>0</v>
      </c>
      <c r="S145" s="29">
        <v>0.45</v>
      </c>
      <c r="T145" s="29">
        <v>0.63333333333333341</v>
      </c>
      <c r="U145" s="33">
        <v>-0.03</v>
      </c>
      <c r="V145" s="33">
        <v>-4.2222222222222223E-2</v>
      </c>
      <c r="W145" s="61" t="s">
        <v>228</v>
      </c>
      <c r="Y145" s="33">
        <v>1.3439096941499631E-2</v>
      </c>
    </row>
    <row r="146" spans="1:25" ht="18.75" x14ac:dyDescent="0.25">
      <c r="A146" s="14" t="s">
        <v>151</v>
      </c>
      <c r="B146" s="3" t="s">
        <v>82</v>
      </c>
      <c r="C146" s="2">
        <v>2005</v>
      </c>
      <c r="D146" s="57">
        <v>21</v>
      </c>
      <c r="E146" s="11">
        <v>2015</v>
      </c>
      <c r="F146" s="33">
        <v>13.5</v>
      </c>
      <c r="G146" s="51">
        <v>5.5</v>
      </c>
      <c r="H146" s="51">
        <v>8.3000000000000007</v>
      </c>
      <c r="I146" s="51">
        <v>6.7</v>
      </c>
      <c r="J146" s="51">
        <v>6.3</v>
      </c>
      <c r="K146" s="51">
        <v>4.5999999999999996</v>
      </c>
      <c r="L146" s="51"/>
      <c r="M146" s="51"/>
      <c r="N146" s="51"/>
      <c r="O146" s="51"/>
      <c r="P146" s="51">
        <v>3.6111111111111107</v>
      </c>
      <c r="Q146" s="51">
        <v>2.6222222222222218</v>
      </c>
      <c r="R146" s="13">
        <v>6.8</v>
      </c>
      <c r="S146" s="29">
        <v>1.1549295774647887</v>
      </c>
      <c r="T146" s="29">
        <v>1.3283582089552239</v>
      </c>
      <c r="U146" s="33">
        <v>-0.51250000000000007</v>
      </c>
      <c r="V146" s="33">
        <v>-0.98888888888888893</v>
      </c>
      <c r="W146" s="333" t="s">
        <v>142</v>
      </c>
      <c r="Y146" s="33">
        <v>-0.51250000000000007</v>
      </c>
    </row>
    <row r="147" spans="1:25" x14ac:dyDescent="0.25">
      <c r="A147" s="14" t="s">
        <v>151</v>
      </c>
      <c r="B147" s="3" t="s">
        <v>83</v>
      </c>
      <c r="C147" s="2">
        <v>2007</v>
      </c>
      <c r="D147" s="57">
        <v>3.1</v>
      </c>
      <c r="E147" s="11">
        <v>2015</v>
      </c>
      <c r="F147" s="33"/>
      <c r="G147" s="51">
        <v>3</v>
      </c>
      <c r="H147" s="51"/>
      <c r="I147" s="51"/>
      <c r="J147" s="51"/>
      <c r="K147" s="51"/>
      <c r="L147" s="51"/>
      <c r="M147" s="51"/>
      <c r="N147" s="51"/>
      <c r="O147" s="51"/>
      <c r="P147" s="51"/>
      <c r="Q147" s="51"/>
      <c r="R147" s="13">
        <v>0</v>
      </c>
      <c r="S147" s="29">
        <v>3.2258064516129059E-2</v>
      </c>
      <c r="T147" s="29"/>
      <c r="U147" s="33"/>
      <c r="V147" s="33">
        <v>0.6</v>
      </c>
      <c r="W147" s="3"/>
      <c r="Y147" s="33"/>
    </row>
    <row r="148" spans="1:25" x14ac:dyDescent="0.25">
      <c r="A148" s="14" t="s">
        <v>151</v>
      </c>
      <c r="B148" s="3" t="s">
        <v>84</v>
      </c>
      <c r="C148" s="2">
        <v>2007</v>
      </c>
      <c r="D148" s="57">
        <v>2.2000000000000002</v>
      </c>
      <c r="E148" s="11">
        <v>2015</v>
      </c>
      <c r="F148" s="33"/>
      <c r="G148" s="51">
        <v>2.2000000000000002</v>
      </c>
      <c r="H148" s="51"/>
      <c r="I148" s="51"/>
      <c r="J148" s="51"/>
      <c r="K148" s="51"/>
      <c r="L148" s="51"/>
      <c r="M148" s="51"/>
      <c r="N148" s="51"/>
      <c r="O148" s="51"/>
      <c r="P148" s="51"/>
      <c r="Q148" s="51"/>
      <c r="R148" s="13">
        <v>0</v>
      </c>
      <c r="S148" s="29">
        <v>0</v>
      </c>
      <c r="T148" s="29"/>
      <c r="U148" s="33"/>
      <c r="V148" s="33">
        <v>0.44000000000000006</v>
      </c>
      <c r="W148" s="3"/>
      <c r="Y148" s="33"/>
    </row>
    <row r="149" spans="1:25" x14ac:dyDescent="0.25">
      <c r="A149" s="14" t="s">
        <v>151</v>
      </c>
      <c r="B149" s="3" t="s">
        <v>85</v>
      </c>
      <c r="C149" s="2">
        <v>2007</v>
      </c>
      <c r="D149" s="57">
        <v>9.8000000000000007</v>
      </c>
      <c r="E149" s="11">
        <v>2015</v>
      </c>
      <c r="F149" s="33"/>
      <c r="G149" s="51">
        <v>6.7</v>
      </c>
      <c r="H149" s="51"/>
      <c r="I149" s="51"/>
      <c r="J149" s="51"/>
      <c r="K149" s="51"/>
      <c r="L149" s="51"/>
      <c r="M149" s="51"/>
      <c r="N149" s="51"/>
      <c r="O149" s="51"/>
      <c r="P149" s="51"/>
      <c r="Q149" s="51"/>
      <c r="R149" s="13">
        <v>0</v>
      </c>
      <c r="S149" s="29">
        <v>0.31632653061224492</v>
      </c>
      <c r="T149" s="29"/>
      <c r="U149" s="33"/>
      <c r="V149" s="33">
        <v>1.34</v>
      </c>
      <c r="W149" s="3"/>
      <c r="Y149" s="33"/>
    </row>
    <row r="150" spans="1:25" ht="27" x14ac:dyDescent="0.25">
      <c r="A150" s="14" t="s">
        <v>151</v>
      </c>
      <c r="B150" s="3" t="s">
        <v>86</v>
      </c>
      <c r="C150" s="2">
        <v>2010</v>
      </c>
      <c r="D150" s="57">
        <v>10</v>
      </c>
      <c r="E150" s="11">
        <v>2015</v>
      </c>
      <c r="F150" s="57">
        <v>5.0999999999999996</v>
      </c>
      <c r="G150" s="51">
        <v>2</v>
      </c>
      <c r="H150" s="51">
        <v>2.2999999999999998</v>
      </c>
      <c r="I150" s="51">
        <v>5.3</v>
      </c>
      <c r="J150" s="51">
        <v>5.5</v>
      </c>
      <c r="K150" s="51">
        <v>5.2</v>
      </c>
      <c r="L150" s="51"/>
      <c r="M150" s="51"/>
      <c r="N150" s="51"/>
      <c r="O150" s="51"/>
      <c r="P150" s="51">
        <v>5.2111111111111112</v>
      </c>
      <c r="Q150" s="51">
        <v>5.2222222222222223</v>
      </c>
      <c r="R150" s="13">
        <v>1</v>
      </c>
      <c r="S150" s="29">
        <v>0.53333333333333333</v>
      </c>
      <c r="T150" s="29">
        <v>-2.4390243902439157E-2</v>
      </c>
      <c r="U150" s="33">
        <v>2.8571428571428598E-2</v>
      </c>
      <c r="V150" s="33">
        <v>1.1111111111111171E-2</v>
      </c>
      <c r="W150" s="334" t="s">
        <v>139</v>
      </c>
      <c r="Y150" s="33">
        <v>2.8571428571428598E-2</v>
      </c>
    </row>
    <row r="151" spans="1:25" ht="27" x14ac:dyDescent="0.25">
      <c r="A151" s="14" t="s">
        <v>151</v>
      </c>
      <c r="B151" s="3" t="s">
        <v>87</v>
      </c>
      <c r="C151" s="2">
        <v>2009</v>
      </c>
      <c r="D151" s="57">
        <v>71</v>
      </c>
      <c r="E151" s="11">
        <v>2015</v>
      </c>
      <c r="F151" s="57">
        <v>74.19</v>
      </c>
      <c r="G151" s="51">
        <v>48.4</v>
      </c>
      <c r="H151" s="51">
        <v>51</v>
      </c>
      <c r="I151" s="51">
        <v>57.6</v>
      </c>
      <c r="J151" s="51">
        <v>63.1</v>
      </c>
      <c r="K151" s="51">
        <v>66</v>
      </c>
      <c r="L151" s="51"/>
      <c r="M151" s="51"/>
      <c r="N151" s="51"/>
      <c r="O151" s="51"/>
      <c r="P151" s="51">
        <v>65.09</v>
      </c>
      <c r="Q151" s="51">
        <v>64.180000000000007</v>
      </c>
      <c r="R151" s="13">
        <v>95</v>
      </c>
      <c r="S151" s="29">
        <v>-0.20833333333333334</v>
      </c>
      <c r="T151" s="29">
        <v>-0.39356078808265244</v>
      </c>
      <c r="U151" s="33">
        <v>-2.3699999999999997</v>
      </c>
      <c r="V151" s="33">
        <v>-0.9099999999999997</v>
      </c>
      <c r="W151" s="334" t="s">
        <v>139</v>
      </c>
      <c r="Y151" s="33">
        <v>-2.3699999999999997</v>
      </c>
    </row>
    <row r="152" spans="1:25" ht="21" x14ac:dyDescent="0.25">
      <c r="A152" s="14" t="s">
        <v>151</v>
      </c>
      <c r="B152" s="3" t="s">
        <v>88</v>
      </c>
      <c r="C152" s="2">
        <v>2009</v>
      </c>
      <c r="D152" s="57">
        <v>1.4</v>
      </c>
      <c r="E152" s="11">
        <v>2015</v>
      </c>
      <c r="F152" s="57">
        <v>1.7485613306625059</v>
      </c>
      <c r="G152" s="51">
        <v>1.6645915344491999</v>
      </c>
      <c r="H152" s="51">
        <v>2.2957262150295485</v>
      </c>
      <c r="I152" s="51">
        <v>2.4036297748941049</v>
      </c>
      <c r="J152" s="51">
        <v>1.8760668301096954</v>
      </c>
      <c r="K152" s="51">
        <v>1.8820022767248099</v>
      </c>
      <c r="L152" s="51"/>
      <c r="M152" s="51"/>
      <c r="N152" s="51"/>
      <c r="O152" s="51"/>
      <c r="P152" s="51">
        <v>1.8968290485095103</v>
      </c>
      <c r="Q152" s="51">
        <v>1.9116558202942107</v>
      </c>
      <c r="R152" s="13">
        <v>4.5</v>
      </c>
      <c r="S152" s="29">
        <v>0.15548460539510001</v>
      </c>
      <c r="T152" s="29">
        <v>4.8498608218817636E-2</v>
      </c>
      <c r="U152" s="33">
        <v>1.6429833667186755E-2</v>
      </c>
      <c r="V152" s="33">
        <v>1.4826771784700451E-2</v>
      </c>
      <c r="W152" s="61" t="s">
        <v>228</v>
      </c>
      <c r="Y152" s="33">
        <v>0.25675948075342098</v>
      </c>
    </row>
    <row r="153" spans="1:25" ht="21" x14ac:dyDescent="0.25">
      <c r="A153" s="584" t="s">
        <v>821</v>
      </c>
      <c r="B153" s="3" t="s">
        <v>89</v>
      </c>
      <c r="C153" s="2">
        <v>2007</v>
      </c>
      <c r="D153" s="57">
        <v>82.289075709963313</v>
      </c>
      <c r="E153" s="11">
        <v>2015</v>
      </c>
      <c r="F153" s="58">
        <v>84.736924321353598</v>
      </c>
      <c r="G153" s="58">
        <v>93.613559717910647</v>
      </c>
      <c r="H153" s="57">
        <v>94.29309593895151</v>
      </c>
      <c r="I153" s="57">
        <v>94.5</v>
      </c>
      <c r="J153" s="57">
        <v>94.7</v>
      </c>
      <c r="K153" s="5">
        <v>94.83</v>
      </c>
      <c r="L153" s="58"/>
      <c r="M153" s="57"/>
      <c r="N153" s="57"/>
      <c r="O153" s="57"/>
      <c r="P153" s="5">
        <v>95.951452853182928</v>
      </c>
      <c r="Q153" s="58">
        <v>97.072905706365859</v>
      </c>
      <c r="R153" s="13">
        <v>96</v>
      </c>
      <c r="S153" s="28">
        <v>0.91466658445118798</v>
      </c>
      <c r="T153" s="28">
        <v>0.89612073705424911</v>
      </c>
      <c r="U153" s="33">
        <v>1.2478844598308001</v>
      </c>
      <c r="V153" s="33">
        <v>1.1214528531829333</v>
      </c>
      <c r="W153" s="94" t="s">
        <v>140</v>
      </c>
      <c r="Y153" s="33">
        <v>1.394725096949486</v>
      </c>
    </row>
    <row r="154" spans="1:25" ht="21" x14ac:dyDescent="0.25">
      <c r="A154" s="585"/>
      <c r="B154" s="53" t="s">
        <v>39</v>
      </c>
      <c r="C154" s="17">
        <v>2007</v>
      </c>
      <c r="D154" s="27">
        <v>84.3</v>
      </c>
      <c r="E154" s="6">
        <v>2015</v>
      </c>
      <c r="F154" s="59">
        <v>83.749306727512078</v>
      </c>
      <c r="G154" s="59">
        <v>92.8</v>
      </c>
      <c r="H154" s="27">
        <v>93.7</v>
      </c>
      <c r="I154" s="27">
        <v>93.8</v>
      </c>
      <c r="J154" s="27">
        <v>93.9</v>
      </c>
      <c r="K154" s="8">
        <v>94.06</v>
      </c>
      <c r="L154" s="59"/>
      <c r="M154" s="27"/>
      <c r="N154" s="27"/>
      <c r="O154" s="27"/>
      <c r="P154" s="8">
        <v>95.205632585831992</v>
      </c>
      <c r="Q154" s="59">
        <v>96.351265171663982</v>
      </c>
      <c r="R154" s="23"/>
      <c r="S154" s="28">
        <v>0.83418803418803444</v>
      </c>
      <c r="T154" s="28">
        <v>0.84164161514379221</v>
      </c>
      <c r="U154" s="12">
        <v>1.2675866590609903</v>
      </c>
      <c r="V154" s="12">
        <v>1.1456325858319916</v>
      </c>
      <c r="W154" s="94" t="s">
        <v>140</v>
      </c>
      <c r="Y154" s="12">
        <v>1.4358133246411313</v>
      </c>
    </row>
    <row r="155" spans="1:25" ht="21" x14ac:dyDescent="0.25">
      <c r="A155" s="586"/>
      <c r="B155" s="53" t="s">
        <v>40</v>
      </c>
      <c r="C155" s="17">
        <v>2007</v>
      </c>
      <c r="D155" s="27">
        <v>86.1</v>
      </c>
      <c r="E155" s="6">
        <v>2015</v>
      </c>
      <c r="F155" s="59">
        <v>85.711827821396867</v>
      </c>
      <c r="G155" s="59">
        <v>94.4</v>
      </c>
      <c r="H155" s="27">
        <v>94.8</v>
      </c>
      <c r="I155" s="27">
        <v>95.1</v>
      </c>
      <c r="J155" s="27">
        <v>95.5</v>
      </c>
      <c r="K155" s="8">
        <v>95.55</v>
      </c>
      <c r="L155" s="59"/>
      <c r="M155" s="27"/>
      <c r="N155" s="27"/>
      <c r="O155" s="27"/>
      <c r="P155" s="8">
        <v>96.643130242067016</v>
      </c>
      <c r="Q155" s="59">
        <v>97.736260484134036</v>
      </c>
      <c r="R155" s="23"/>
      <c r="S155" s="28">
        <v>0.95454545454545425</v>
      </c>
      <c r="T155" s="28">
        <v>0.95626045208147936</v>
      </c>
      <c r="U155" s="12">
        <v>1.222271522325391</v>
      </c>
      <c r="V155" s="12">
        <v>1.0931302420670146</v>
      </c>
      <c r="W155" s="94" t="s">
        <v>140</v>
      </c>
      <c r="Y155" s="12">
        <v>1.3411674540861611</v>
      </c>
    </row>
    <row r="156" spans="1:25" ht="27" x14ac:dyDescent="0.25">
      <c r="A156" s="584" t="s">
        <v>821</v>
      </c>
      <c r="B156" s="3" t="s">
        <v>90</v>
      </c>
      <c r="C156" s="2">
        <v>2007</v>
      </c>
      <c r="D156" s="57">
        <v>79.894223261198377</v>
      </c>
      <c r="E156" s="14">
        <v>2015</v>
      </c>
      <c r="F156" s="58">
        <v>84.30132652714191</v>
      </c>
      <c r="G156" s="58">
        <v>92.24</v>
      </c>
      <c r="H156" s="57">
        <v>93.1</v>
      </c>
      <c r="I156" s="57">
        <v>92.71</v>
      </c>
      <c r="J156" s="57">
        <v>92.92</v>
      </c>
      <c r="K156" s="5">
        <v>92.14</v>
      </c>
      <c r="L156" s="58"/>
      <c r="M156" s="57"/>
      <c r="N156" s="57"/>
      <c r="O156" s="57"/>
      <c r="P156" s="5">
        <v>93.010963719206458</v>
      </c>
      <c r="Q156" s="58">
        <v>93.881927438412916</v>
      </c>
      <c r="R156" s="13">
        <v>100</v>
      </c>
      <c r="S156" s="29">
        <v>0.60906757783541943</v>
      </c>
      <c r="T156" s="29">
        <v>0.49932075384653418</v>
      </c>
      <c r="U156" s="33">
        <v>1.231239067551156</v>
      </c>
      <c r="V156" s="33">
        <v>0.87096371920645455</v>
      </c>
      <c r="W156" s="61" t="s">
        <v>228</v>
      </c>
      <c r="Y156" s="33">
        <v>1.2140962104082982</v>
      </c>
    </row>
    <row r="157" spans="1:25" ht="21" x14ac:dyDescent="0.25">
      <c r="A157" s="585"/>
      <c r="B157" s="53" t="s">
        <v>39</v>
      </c>
      <c r="C157" s="17">
        <v>2010</v>
      </c>
      <c r="D157" s="27">
        <v>85.6</v>
      </c>
      <c r="E157" s="9"/>
      <c r="F157" s="59">
        <v>83.89825677496043</v>
      </c>
      <c r="G157" s="59">
        <v>91.8</v>
      </c>
      <c r="H157" s="27">
        <v>92.7</v>
      </c>
      <c r="I157" s="27">
        <v>92.6</v>
      </c>
      <c r="J157" s="27">
        <v>92.6</v>
      </c>
      <c r="K157" s="8">
        <v>91.68</v>
      </c>
      <c r="L157" s="59"/>
      <c r="M157" s="27"/>
      <c r="N157" s="27"/>
      <c r="O157" s="27"/>
      <c r="P157" s="8">
        <v>92.544638136115509</v>
      </c>
      <c r="Q157" s="59">
        <v>93.409276272231011</v>
      </c>
      <c r="R157" s="23"/>
      <c r="S157" s="28">
        <v>0.42222222222222294</v>
      </c>
      <c r="T157" s="28">
        <v>0.48328576081987873</v>
      </c>
      <c r="U157" s="12">
        <v>1.0839679031299454</v>
      </c>
      <c r="V157" s="12">
        <v>0.86463813611550855</v>
      </c>
      <c r="W157" s="61" t="s">
        <v>228</v>
      </c>
      <c r="Y157" s="12">
        <v>1.243106175005654</v>
      </c>
    </row>
    <row r="158" spans="1:25" ht="21" x14ac:dyDescent="0.25">
      <c r="A158" s="586"/>
      <c r="B158" s="53" t="s">
        <v>40</v>
      </c>
      <c r="C158" s="17">
        <v>2010</v>
      </c>
      <c r="D158" s="27">
        <v>86.61</v>
      </c>
      <c r="E158" s="9"/>
      <c r="F158" s="59">
        <v>84.69920736140331</v>
      </c>
      <c r="G158" s="59">
        <v>92.7</v>
      </c>
      <c r="H158" s="27">
        <v>93.5</v>
      </c>
      <c r="I158" s="27">
        <v>92.9</v>
      </c>
      <c r="J158" s="27">
        <v>93.2</v>
      </c>
      <c r="K158" s="8">
        <v>92.57</v>
      </c>
      <c r="L158" s="59"/>
      <c r="M158" s="27"/>
      <c r="N158" s="27"/>
      <c r="O158" s="27"/>
      <c r="P158" s="8">
        <v>93.444532515399629</v>
      </c>
      <c r="Q158" s="59">
        <v>94.319065030799266</v>
      </c>
      <c r="R158" s="23"/>
      <c r="S158" s="28">
        <v>0.44510828976848343</v>
      </c>
      <c r="T158" s="28">
        <v>0.51440424195687628</v>
      </c>
      <c r="U158" s="12">
        <v>1.0675990798245856</v>
      </c>
      <c r="V158" s="12">
        <v>0.87453251539963139</v>
      </c>
      <c r="W158" s="61" t="s">
        <v>228</v>
      </c>
      <c r="Y158" s="12">
        <v>1.1715418055138116</v>
      </c>
    </row>
    <row r="159" spans="1:25" ht="21" x14ac:dyDescent="0.25">
      <c r="A159" s="584" t="s">
        <v>152</v>
      </c>
      <c r="B159" s="3" t="s">
        <v>91</v>
      </c>
      <c r="C159" s="2">
        <v>2010</v>
      </c>
      <c r="D159" s="57">
        <v>42.4</v>
      </c>
      <c r="E159" s="14">
        <v>2015</v>
      </c>
      <c r="F159" s="58">
        <v>63.1</v>
      </c>
      <c r="G159" s="58">
        <v>72.004186200206618</v>
      </c>
      <c r="H159" s="57">
        <v>70.81189551340303</v>
      </c>
      <c r="I159" s="57">
        <v>70.5</v>
      </c>
      <c r="J159" s="57">
        <v>72.202740206289803</v>
      </c>
      <c r="K159" s="5">
        <v>74.5</v>
      </c>
      <c r="L159" s="58"/>
      <c r="M159" s="57"/>
      <c r="N159" s="57"/>
      <c r="O159" s="57"/>
      <c r="P159" s="5">
        <v>75.766666666666666</v>
      </c>
      <c r="Q159" s="58">
        <v>77.033333333333331</v>
      </c>
      <c r="R159" s="13">
        <v>100</v>
      </c>
      <c r="S159" s="29">
        <v>0.55729166666666663</v>
      </c>
      <c r="T159" s="29">
        <v>0.30894308943089427</v>
      </c>
      <c r="U159" s="33">
        <v>1.1375000000000002</v>
      </c>
      <c r="V159" s="33">
        <v>1.2666666666666666</v>
      </c>
      <c r="W159" s="61" t="s">
        <v>228</v>
      </c>
      <c r="Y159" s="33">
        <v>4.5903381744768703</v>
      </c>
    </row>
    <row r="160" spans="1:25" ht="21" x14ac:dyDescent="0.25">
      <c r="A160" s="585"/>
      <c r="B160" s="53" t="s">
        <v>39</v>
      </c>
      <c r="C160" s="17">
        <v>2010</v>
      </c>
      <c r="D160" s="27">
        <v>44.8</v>
      </c>
      <c r="E160" s="9"/>
      <c r="F160" s="59">
        <v>60.5</v>
      </c>
      <c r="G160" s="59">
        <v>69.218061841445888</v>
      </c>
      <c r="H160" s="27">
        <v>67.848243972233163</v>
      </c>
      <c r="I160" s="27">
        <v>67.318382916909798</v>
      </c>
      <c r="J160" s="27">
        <v>69.0620476305875</v>
      </c>
      <c r="K160" s="8">
        <v>71.5</v>
      </c>
      <c r="L160" s="59"/>
      <c r="M160" s="27"/>
      <c r="N160" s="27"/>
      <c r="O160" s="27"/>
      <c r="P160" s="8">
        <v>72.722222222222229</v>
      </c>
      <c r="Q160" s="59">
        <v>73.944444444444457</v>
      </c>
      <c r="R160" s="23"/>
      <c r="S160" s="28">
        <v>0.48369565217391308</v>
      </c>
      <c r="T160" s="28">
        <v>0.27848101265822783</v>
      </c>
      <c r="U160" s="12">
        <v>1.0712499999999991</v>
      </c>
      <c r="V160" s="12">
        <v>1.2222222222222223</v>
      </c>
      <c r="W160" s="61" t="s">
        <v>228</v>
      </c>
      <c r="Y160" s="12">
        <v>4.9555280051700477</v>
      </c>
    </row>
    <row r="161" spans="1:25" ht="21" x14ac:dyDescent="0.25">
      <c r="A161" s="586"/>
      <c r="B161" s="53" t="s">
        <v>40</v>
      </c>
      <c r="C161" s="17">
        <v>2010</v>
      </c>
      <c r="D161" s="27">
        <v>43.6</v>
      </c>
      <c r="E161" s="9"/>
      <c r="F161" s="59">
        <v>65.600000000000009</v>
      </c>
      <c r="G161" s="59">
        <v>74.687058765398319</v>
      </c>
      <c r="H161" s="27">
        <v>73.620082271536887</v>
      </c>
      <c r="I161" s="27">
        <v>73.511520281869551</v>
      </c>
      <c r="J161" s="27">
        <v>75.126402130194506</v>
      </c>
      <c r="K161" s="8">
        <v>77.2</v>
      </c>
      <c r="L161" s="59"/>
      <c r="M161" s="27"/>
      <c r="N161" s="27"/>
      <c r="O161" s="27"/>
      <c r="P161" s="8">
        <v>78.488888888888894</v>
      </c>
      <c r="Q161" s="59">
        <v>79.777777777777786</v>
      </c>
      <c r="R161" s="23"/>
      <c r="S161" s="28">
        <v>0.59574468085106391</v>
      </c>
      <c r="T161" s="28">
        <v>0.33720930232558133</v>
      </c>
      <c r="U161" s="12">
        <v>1.1899999999999995</v>
      </c>
      <c r="V161" s="12">
        <v>1.2888888888888883</v>
      </c>
      <c r="W161" s="61" t="s">
        <v>228</v>
      </c>
      <c r="Y161" s="12">
        <v>4.203160542581827</v>
      </c>
    </row>
    <row r="162" spans="1:25" ht="21" x14ac:dyDescent="0.25">
      <c r="A162" s="584" t="s">
        <v>153</v>
      </c>
      <c r="B162" s="3" t="s">
        <v>92</v>
      </c>
      <c r="C162" s="2">
        <v>2010</v>
      </c>
      <c r="D162" s="57">
        <v>14.3</v>
      </c>
      <c r="E162" s="14">
        <v>2015</v>
      </c>
      <c r="F162" s="58">
        <v>15.231742065395601</v>
      </c>
      <c r="G162" s="58">
        <v>10.764638918609755</v>
      </c>
      <c r="H162" s="57">
        <v>14.924422205123042</v>
      </c>
      <c r="I162" s="57">
        <v>14.3</v>
      </c>
      <c r="J162" s="57">
        <v>11.664400000000001</v>
      </c>
      <c r="K162" s="5">
        <v>11.482102944842822</v>
      </c>
      <c r="L162" s="58"/>
      <c r="M162" s="57"/>
      <c r="N162" s="57"/>
      <c r="O162" s="57"/>
      <c r="P162" s="5">
        <v>11.065476375892514</v>
      </c>
      <c r="Q162" s="58">
        <v>10.648849806942206</v>
      </c>
      <c r="R162" s="13">
        <v>7</v>
      </c>
      <c r="S162" s="29">
        <v>0.38601329522701072</v>
      </c>
      <c r="T162" s="29">
        <v>0.45550979255234703</v>
      </c>
      <c r="U162" s="33">
        <v>-0.44510995772617279</v>
      </c>
      <c r="V162" s="33">
        <v>-1.4940343149476074</v>
      </c>
      <c r="W162" s="61" t="s">
        <v>228</v>
      </c>
      <c r="Y162" s="33">
        <v>-0.1313827287207496</v>
      </c>
    </row>
    <row r="163" spans="1:25" ht="18.75" x14ac:dyDescent="0.25">
      <c r="A163" s="585"/>
      <c r="B163" s="53" t="s">
        <v>39</v>
      </c>
      <c r="C163" s="17">
        <v>2010</v>
      </c>
      <c r="D163" s="27">
        <v>9.8000000000000007</v>
      </c>
      <c r="E163" s="9">
        <v>2015</v>
      </c>
      <c r="F163" s="59">
        <v>10.076507722392018</v>
      </c>
      <c r="G163" s="59">
        <v>6.312974922945533</v>
      </c>
      <c r="H163" s="27">
        <v>9.377536008432779</v>
      </c>
      <c r="I163" s="27">
        <v>8</v>
      </c>
      <c r="J163" s="27">
        <v>6.2370999999999999</v>
      </c>
      <c r="K163" s="8">
        <v>6.6331211988262577</v>
      </c>
      <c r="L163" s="59"/>
      <c r="M163" s="27"/>
      <c r="N163" s="27"/>
      <c r="O163" s="27"/>
      <c r="P163" s="8">
        <v>6.25052269620784</v>
      </c>
      <c r="Q163" s="59">
        <v>5.8679241935894222</v>
      </c>
      <c r="R163" s="23"/>
      <c r="S163" s="28">
        <v>1.1310281432763365</v>
      </c>
      <c r="T163" s="28">
        <v>1.1192517081961004</v>
      </c>
      <c r="U163" s="12">
        <v>-0.47886757570309713</v>
      </c>
      <c r="V163" s="12">
        <v>0.12229293372458076</v>
      </c>
      <c r="W163" s="333" t="s">
        <v>142</v>
      </c>
      <c r="Y163" s="12">
        <v>-0.29170148989045963</v>
      </c>
    </row>
    <row r="164" spans="1:25" ht="21" x14ac:dyDescent="0.25">
      <c r="A164" s="585"/>
      <c r="B164" s="53" t="s">
        <v>40</v>
      </c>
      <c r="C164" s="17">
        <v>2010</v>
      </c>
      <c r="D164" s="27">
        <v>21.4</v>
      </c>
      <c r="E164" s="9">
        <v>2015</v>
      </c>
      <c r="F164" s="59">
        <v>23.537937362240061</v>
      </c>
      <c r="G164" s="59">
        <v>16.572270530588472</v>
      </c>
      <c r="H164" s="27">
        <v>22.095609772863551</v>
      </c>
      <c r="I164" s="27">
        <v>22.2</v>
      </c>
      <c r="J164" s="27">
        <v>18.476299999999998</v>
      </c>
      <c r="K164" s="8">
        <v>17.485774151194128</v>
      </c>
      <c r="L164" s="59"/>
      <c r="M164" s="27"/>
      <c r="N164" s="27"/>
      <c r="O164" s="27"/>
      <c r="P164" s="8">
        <v>16.813311572189026</v>
      </c>
      <c r="Q164" s="59">
        <v>16.140848993183923</v>
      </c>
      <c r="R164" s="23"/>
      <c r="S164" s="28">
        <v>0.27182123950040765</v>
      </c>
      <c r="T164" s="28">
        <v>0.36595635105405722</v>
      </c>
      <c r="U164" s="12">
        <v>-0.63312902140127036</v>
      </c>
      <c r="V164" s="12">
        <v>-3.4952580503980428</v>
      </c>
      <c r="W164" s="61" t="s">
        <v>228</v>
      </c>
      <c r="Y164" s="12">
        <v>-0.18937781602762374</v>
      </c>
    </row>
    <row r="165" spans="1:25" ht="21" x14ac:dyDescent="0.25">
      <c r="A165" s="585"/>
      <c r="B165" s="53" t="s">
        <v>52</v>
      </c>
      <c r="C165" s="17">
        <v>2010</v>
      </c>
      <c r="D165" s="27">
        <v>15.273677866430001</v>
      </c>
      <c r="E165" s="9">
        <v>2015</v>
      </c>
      <c r="F165" s="59">
        <v>14.07</v>
      </c>
      <c r="G165" s="59">
        <v>11.141736406781931</v>
      </c>
      <c r="H165" s="27">
        <v>15.559743644676908</v>
      </c>
      <c r="I165" s="27">
        <v>14.8</v>
      </c>
      <c r="J165" s="27">
        <v>12.0784</v>
      </c>
      <c r="K165" s="8">
        <v>11.762067187459982</v>
      </c>
      <c r="L165" s="59"/>
      <c r="M165" s="27"/>
      <c r="N165" s="27"/>
      <c r="O165" s="27"/>
      <c r="P165" s="8">
        <v>11.505630208288869</v>
      </c>
      <c r="Q165" s="59">
        <v>11.249193229117756</v>
      </c>
      <c r="R165" s="23"/>
      <c r="S165" s="28">
        <v>0.42443164160623037</v>
      </c>
      <c r="T165" s="28">
        <v>0.32644028465912567</v>
      </c>
      <c r="U165" s="12">
        <v>9.71428571428571E-2</v>
      </c>
      <c r="V165" s="12">
        <v>-1.5873557291533273</v>
      </c>
      <c r="W165" s="61" t="s">
        <v>228</v>
      </c>
      <c r="Y165" s="12">
        <v>9.71428571428571E-2</v>
      </c>
    </row>
    <row r="166" spans="1:25" ht="21" x14ac:dyDescent="0.25">
      <c r="A166" s="585"/>
      <c r="B166" s="53" t="s">
        <v>53</v>
      </c>
      <c r="C166" s="17">
        <v>2010</v>
      </c>
      <c r="D166" s="27">
        <v>12.06433910702</v>
      </c>
      <c r="E166" s="9">
        <v>2015</v>
      </c>
      <c r="F166" s="59">
        <v>14.03</v>
      </c>
      <c r="G166" s="59">
        <v>8.9893773902979781</v>
      </c>
      <c r="H166" s="27">
        <v>11.897510425635909</v>
      </c>
      <c r="I166" s="27">
        <v>12.1</v>
      </c>
      <c r="J166" s="27">
        <v>9.4855</v>
      </c>
      <c r="K166" s="8">
        <v>9.9666277915326891</v>
      </c>
      <c r="L166" s="59"/>
      <c r="M166" s="27"/>
      <c r="N166" s="27"/>
      <c r="O166" s="27"/>
      <c r="P166" s="8">
        <v>9.5151419905918768</v>
      </c>
      <c r="Q166" s="59">
        <v>9.0636561896510646</v>
      </c>
      <c r="R166" s="23"/>
      <c r="S166" s="28">
        <v>0.41421225379231441</v>
      </c>
      <c r="T166" s="28">
        <v>0.57800458157429735</v>
      </c>
      <c r="U166" s="12">
        <v>-0.27999999999999986</v>
      </c>
      <c r="V166" s="12">
        <v>-0.98887593051089639</v>
      </c>
      <c r="W166" s="61" t="s">
        <v>228</v>
      </c>
      <c r="Y166" s="12">
        <v>-0.27999999999999986</v>
      </c>
    </row>
    <row r="167" spans="1:25" ht="21" x14ac:dyDescent="0.25">
      <c r="A167" s="585"/>
      <c r="B167" s="53" t="s">
        <v>41</v>
      </c>
      <c r="C167" s="35"/>
      <c r="D167" s="44"/>
      <c r="E167" s="9">
        <v>2015</v>
      </c>
      <c r="F167" s="59">
        <v>18.6229666899143</v>
      </c>
      <c r="G167" s="59">
        <v>13.129549965698899</v>
      </c>
      <c r="H167" s="27">
        <v>18.581466279444999</v>
      </c>
      <c r="I167" s="27">
        <v>16.808894960365901</v>
      </c>
      <c r="J167" s="27">
        <v>12.8550743477828</v>
      </c>
      <c r="K167" s="8">
        <v>12.3997418777773</v>
      </c>
      <c r="L167" s="59"/>
      <c r="M167" s="27"/>
      <c r="N167" s="27"/>
      <c r="O167" s="27"/>
      <c r="P167" s="8">
        <v>11.708272454206522</v>
      </c>
      <c r="Q167" s="59">
        <v>11.016803030635744</v>
      </c>
      <c r="R167" s="23"/>
      <c r="S167" s="28">
        <v>1.7713916968253287</v>
      </c>
      <c r="T167" s="28">
        <v>0.5354248169305289</v>
      </c>
      <c r="U167" s="12">
        <v>-0.72098654276643748</v>
      </c>
      <c r="V167" s="12">
        <v>-1.7999139592591</v>
      </c>
      <c r="W167" s="61" t="s">
        <v>228</v>
      </c>
      <c r="Y167" s="12">
        <v>-0.26042381284489985</v>
      </c>
    </row>
    <row r="168" spans="1:25" ht="21" x14ac:dyDescent="0.25">
      <c r="A168" s="585"/>
      <c r="B168" s="53" t="s">
        <v>42</v>
      </c>
      <c r="C168" s="35"/>
      <c r="D168" s="44"/>
      <c r="E168" s="9">
        <v>2015</v>
      </c>
      <c r="F168" s="59">
        <v>10.32849738173628</v>
      </c>
      <c r="G168" s="59">
        <v>6.8022432730430902</v>
      </c>
      <c r="H168" s="27">
        <v>9.7524022913367503</v>
      </c>
      <c r="I168" s="27">
        <v>8.7954180969140001</v>
      </c>
      <c r="J168" s="27">
        <v>8.1584912417805597</v>
      </c>
      <c r="K168" s="8">
        <v>7.9381843154238796</v>
      </c>
      <c r="L168" s="59"/>
      <c r="M168" s="27"/>
      <c r="N168" s="27"/>
      <c r="O168" s="27"/>
      <c r="P168" s="8">
        <v>7.6725939747225018</v>
      </c>
      <c r="Q168" s="59">
        <v>7.407003634021124</v>
      </c>
      <c r="R168" s="23"/>
      <c r="S168" s="28">
        <v>1.1340263307748399</v>
      </c>
      <c r="T168" s="28">
        <v>0.71813578085662055</v>
      </c>
      <c r="U168" s="12">
        <v>-0.27118050646476766</v>
      </c>
      <c r="V168" s="12">
        <v>-0.31272810514129318</v>
      </c>
      <c r="W168" s="61" t="s">
        <v>228</v>
      </c>
      <c r="Y168" s="12">
        <v>-0.21978534024804017</v>
      </c>
    </row>
    <row r="169" spans="1:25" ht="21" x14ac:dyDescent="0.25">
      <c r="A169" s="585"/>
      <c r="B169" s="53" t="s">
        <v>43</v>
      </c>
      <c r="C169" s="35"/>
      <c r="D169" s="44"/>
      <c r="E169" s="9">
        <v>2015</v>
      </c>
      <c r="F169" s="59">
        <v>17.740355926109501</v>
      </c>
      <c r="G169" s="59">
        <v>14.080671376310301</v>
      </c>
      <c r="H169" s="27">
        <v>15.73395293424</v>
      </c>
      <c r="I169" s="27">
        <v>19.1679739923424</v>
      </c>
      <c r="J169" s="27">
        <v>16.641966064001998</v>
      </c>
      <c r="K169" s="8">
        <v>16.806529242200298</v>
      </c>
      <c r="L169" s="59"/>
      <c r="M169" s="27"/>
      <c r="N169" s="27"/>
      <c r="O169" s="27"/>
      <c r="P169" s="8">
        <v>16.702770721765944</v>
      </c>
      <c r="Q169" s="59">
        <v>16.59901220133159</v>
      </c>
      <c r="R169" s="23"/>
      <c r="S169" s="28">
        <v>2.400932748885757</v>
      </c>
      <c r="T169" s="28">
        <v>8.6945599413432537E-2</v>
      </c>
      <c r="U169" s="12">
        <v>-0.13729873276343785</v>
      </c>
      <c r="V169" s="12">
        <v>-3.2688430807334328</v>
      </c>
      <c r="W169" s="61" t="s">
        <v>228</v>
      </c>
      <c r="Y169" s="12">
        <v>0.20280629627007127</v>
      </c>
    </row>
    <row r="170" spans="1:25" ht="21" x14ac:dyDescent="0.25">
      <c r="A170" s="586"/>
      <c r="B170" s="53" t="s">
        <v>44</v>
      </c>
      <c r="C170" s="35"/>
      <c r="D170" s="44"/>
      <c r="E170" s="9">
        <v>2015</v>
      </c>
      <c r="F170" s="59">
        <v>14.359465627610049</v>
      </c>
      <c r="G170" s="59">
        <v>9.6794504162530295</v>
      </c>
      <c r="H170" s="27">
        <v>16.536995099042301</v>
      </c>
      <c r="I170" s="27">
        <v>14.444743118105899</v>
      </c>
      <c r="J170" s="27">
        <v>10.37508184473</v>
      </c>
      <c r="K170" s="8">
        <v>10.696573386855601</v>
      </c>
      <c r="L170" s="59"/>
      <c r="M170" s="27"/>
      <c r="N170" s="27"/>
      <c r="O170" s="27"/>
      <c r="P170" s="8">
        <v>10.289585360105107</v>
      </c>
      <c r="Q170" s="59">
        <v>9.8825973333546138</v>
      </c>
      <c r="R170" s="23"/>
      <c r="S170" s="28">
        <v>1.528081912407943</v>
      </c>
      <c r="T170" s="28">
        <v>0.49771171252062157</v>
      </c>
      <c r="U170" s="12">
        <v>-0.49804797286000624</v>
      </c>
      <c r="V170" s="12">
        <v>-1.232191128951867</v>
      </c>
      <c r="W170" s="61" t="s">
        <v>228</v>
      </c>
      <c r="Y170" s="12">
        <v>8.6477674842786456E-3</v>
      </c>
    </row>
    <row r="171" spans="1:25" ht="27" x14ac:dyDescent="0.25">
      <c r="A171" s="14" t="s">
        <v>153</v>
      </c>
      <c r="B171" s="3" t="s">
        <v>93</v>
      </c>
      <c r="C171" s="2">
        <v>2010</v>
      </c>
      <c r="D171" s="57">
        <v>6.4</v>
      </c>
      <c r="E171" s="14">
        <v>2015</v>
      </c>
      <c r="F171" s="58">
        <v>8.2944693081780194</v>
      </c>
      <c r="G171" s="58">
        <v>7.2784281032672107</v>
      </c>
      <c r="H171" s="57">
        <v>8.8290639881082491</v>
      </c>
      <c r="I171" s="57">
        <v>10.3725558954284</v>
      </c>
      <c r="J171" s="57">
        <v>8.4834748222214387</v>
      </c>
      <c r="K171" s="5">
        <v>8.8683449267764196</v>
      </c>
      <c r="L171" s="58"/>
      <c r="M171" s="57"/>
      <c r="N171" s="57"/>
      <c r="O171" s="57"/>
      <c r="P171" s="5">
        <v>8.9321088843984633</v>
      </c>
      <c r="Q171" s="58">
        <v>8.995872842020507</v>
      </c>
      <c r="R171" s="13" t="s">
        <v>94</v>
      </c>
      <c r="S171" s="29">
        <v>-1.7631035191260134</v>
      </c>
      <c r="T171" s="29">
        <v>-0.17419364544506188</v>
      </c>
      <c r="U171" s="33">
        <v>2.355542822573E-2</v>
      </c>
      <c r="V171" s="33">
        <v>6.3763957622044468E-2</v>
      </c>
      <c r="W171" s="334" t="s">
        <v>139</v>
      </c>
      <c r="Y171" s="33">
        <v>0.29650438454599737</v>
      </c>
    </row>
    <row r="172" spans="1:25" ht="21" x14ac:dyDescent="0.25">
      <c r="A172" s="584" t="s">
        <v>153</v>
      </c>
      <c r="B172" s="3" t="s">
        <v>95</v>
      </c>
      <c r="C172" s="2">
        <v>2010</v>
      </c>
      <c r="D172" s="57">
        <v>43.7</v>
      </c>
      <c r="E172" s="14">
        <v>2015</v>
      </c>
      <c r="F172" s="58">
        <v>42.434992735245665</v>
      </c>
      <c r="G172" s="58">
        <v>51.153599999999997</v>
      </c>
      <c r="H172" s="57">
        <v>50.587499999999999</v>
      </c>
      <c r="I172" s="57">
        <v>48.474400000000003</v>
      </c>
      <c r="J172" s="57">
        <v>48.537631013565417</v>
      </c>
      <c r="K172" s="5">
        <v>49.182220899165877</v>
      </c>
      <c r="L172" s="58"/>
      <c r="M172" s="57"/>
      <c r="N172" s="57"/>
      <c r="O172" s="57"/>
      <c r="P172" s="5">
        <v>49.931912917379236</v>
      </c>
      <c r="Q172" s="58">
        <v>50.681604935592595</v>
      </c>
      <c r="R172" s="13">
        <v>55</v>
      </c>
      <c r="S172" s="29">
        <v>0.48515229196158188</v>
      </c>
      <c r="T172" s="29">
        <v>0.53698561582583615</v>
      </c>
      <c r="U172" s="33">
        <v>-8.8247719944245496E-4</v>
      </c>
      <c r="V172" s="33">
        <v>0.74969201821335696</v>
      </c>
      <c r="W172" s="61" t="s">
        <v>228</v>
      </c>
      <c r="Y172" s="33">
        <v>-8.11032953374351E-2</v>
      </c>
    </row>
    <row r="173" spans="1:25" ht="21" x14ac:dyDescent="0.25">
      <c r="A173" s="585"/>
      <c r="B173" s="53" t="s">
        <v>39</v>
      </c>
      <c r="C173" s="17">
        <v>2010</v>
      </c>
      <c r="D173" s="27">
        <v>40.299999999999997</v>
      </c>
      <c r="E173" s="9">
        <v>2015</v>
      </c>
      <c r="F173" s="59">
        <v>39.569264380776204</v>
      </c>
      <c r="G173" s="59">
        <v>44.734900000000003</v>
      </c>
      <c r="H173" s="27">
        <v>44.141500000000001</v>
      </c>
      <c r="I173" s="27">
        <v>41.569499999999998</v>
      </c>
      <c r="J173" s="27">
        <v>42.269410110392919</v>
      </c>
      <c r="K173" s="8">
        <v>42.95368325412057</v>
      </c>
      <c r="L173" s="59"/>
      <c r="M173" s="27"/>
      <c r="N173" s="27"/>
      <c r="O173" s="27"/>
      <c r="P173" s="8">
        <v>43.329729795603278</v>
      </c>
      <c r="Q173" s="59">
        <v>43.705776337085986</v>
      </c>
      <c r="R173" s="23"/>
      <c r="S173" s="28">
        <v>0.18052267034833824</v>
      </c>
      <c r="T173" s="28">
        <v>0.2193297167976889</v>
      </c>
      <c r="U173" s="12">
        <v>-9.9244802048165326E-2</v>
      </c>
      <c r="V173" s="12">
        <v>0.37604654148270733</v>
      </c>
      <c r="W173" s="61" t="s">
        <v>228</v>
      </c>
      <c r="Y173" s="12">
        <v>-0.25234839311106122</v>
      </c>
    </row>
    <row r="174" spans="1:25" ht="18.75" x14ac:dyDescent="0.25">
      <c r="A174" s="586"/>
      <c r="B174" s="53" t="s">
        <v>40</v>
      </c>
      <c r="C174" s="17">
        <v>2010</v>
      </c>
      <c r="D174" s="27">
        <v>49.8</v>
      </c>
      <c r="E174" s="9">
        <v>2015</v>
      </c>
      <c r="F174" s="59">
        <v>47.033537248448546</v>
      </c>
      <c r="G174" s="59">
        <v>61.842199999999998</v>
      </c>
      <c r="H174" s="27">
        <v>61.547800000000002</v>
      </c>
      <c r="I174" s="27">
        <v>60.105400000000003</v>
      </c>
      <c r="J174" s="27">
        <v>58.642219310513305</v>
      </c>
      <c r="K174" s="8">
        <v>58.92202988807054</v>
      </c>
      <c r="L174" s="59"/>
      <c r="M174" s="27"/>
      <c r="N174" s="27"/>
      <c r="O174" s="27"/>
      <c r="P174" s="8"/>
      <c r="Q174" s="59"/>
      <c r="R174" s="23"/>
      <c r="S174" s="28">
        <v>1.7542365169366418</v>
      </c>
      <c r="T174" s="28">
        <v>1.4923176082517591</v>
      </c>
      <c r="U174" s="12">
        <v>8.2140095174481509E-2</v>
      </c>
      <c r="V174" s="12">
        <v>1.3209436266246659</v>
      </c>
      <c r="W174" s="333" t="s">
        <v>142</v>
      </c>
      <c r="Y174" s="12">
        <v>0.12643348665575718</v>
      </c>
    </row>
    <row r="175" spans="1:25" ht="21" x14ac:dyDescent="0.25">
      <c r="A175" s="14" t="s">
        <v>147</v>
      </c>
      <c r="B175" s="3" t="s">
        <v>96</v>
      </c>
      <c r="C175" s="2">
        <v>2010</v>
      </c>
      <c r="D175" s="57">
        <v>0.95</v>
      </c>
      <c r="E175" s="14">
        <v>2015</v>
      </c>
      <c r="F175" s="58">
        <v>0.9</v>
      </c>
      <c r="G175" s="58">
        <v>0.93273399461284667</v>
      </c>
      <c r="H175" s="57">
        <v>0.95242026630877175</v>
      </c>
      <c r="I175" s="57">
        <v>0.93911004072336002</v>
      </c>
      <c r="J175" s="57">
        <v>0.90971007180580998</v>
      </c>
      <c r="K175" s="5">
        <v>0.90598174469072101</v>
      </c>
      <c r="L175" s="58"/>
      <c r="M175" s="57"/>
      <c r="N175" s="57"/>
      <c r="O175" s="57"/>
      <c r="P175" s="5">
        <v>0.90664638298969003</v>
      </c>
      <c r="Q175" s="58">
        <v>0.90731102128865904</v>
      </c>
      <c r="R175" s="13">
        <v>1</v>
      </c>
      <c r="S175" s="28">
        <v>-0.88036510618557806</v>
      </c>
      <c r="T175" s="28">
        <v>5.9817446907209929E-2</v>
      </c>
      <c r="U175" s="12">
        <v>1.2500000000000011E-3</v>
      </c>
      <c r="V175" s="12">
        <v>6.6463829896899903E-4</v>
      </c>
      <c r="W175" s="335" t="s">
        <v>154</v>
      </c>
      <c r="Y175" s="12"/>
    </row>
    <row r="176" spans="1:25" ht="21" x14ac:dyDescent="0.25">
      <c r="A176" s="584" t="s">
        <v>147</v>
      </c>
      <c r="B176" s="3" t="s">
        <v>97</v>
      </c>
      <c r="C176" s="2">
        <v>2010</v>
      </c>
      <c r="D176" s="57">
        <v>0.55000000000000004</v>
      </c>
      <c r="E176" s="14">
        <v>2015</v>
      </c>
      <c r="F176" s="58">
        <v>0.59</v>
      </c>
      <c r="G176" s="58">
        <v>0.63412949892993131</v>
      </c>
      <c r="H176" s="57">
        <v>0.61139449578670024</v>
      </c>
      <c r="I176" s="57">
        <v>0.6192638915816554</v>
      </c>
      <c r="J176" s="57">
        <v>0.62532582846803153</v>
      </c>
      <c r="K176" s="5">
        <v>0.65204598112625001</v>
      </c>
      <c r="L176" s="58"/>
      <c r="M176" s="57"/>
      <c r="N176" s="57"/>
      <c r="O176" s="57"/>
      <c r="P176" s="5">
        <v>0.65893997902916668</v>
      </c>
      <c r="Q176" s="58">
        <v>0.66583397693208335</v>
      </c>
      <c r="R176" s="38">
        <v>0.9</v>
      </c>
      <c r="S176" s="29">
        <v>0.29155994607499991</v>
      </c>
      <c r="T176" s="29">
        <v>0.20014832621370976</v>
      </c>
      <c r="U176" s="33">
        <v>5.0000000000000044E-3</v>
      </c>
      <c r="V176" s="33">
        <v>6.8939979029166709E-3</v>
      </c>
      <c r="W176" s="61" t="s">
        <v>228</v>
      </c>
      <c r="Y176" s="33">
        <v>4.5985028793319926E-3</v>
      </c>
    </row>
    <row r="177" spans="1:25" ht="21" x14ac:dyDescent="0.25">
      <c r="A177" s="585"/>
      <c r="B177" s="53" t="s">
        <v>52</v>
      </c>
      <c r="C177" s="17"/>
      <c r="D177" s="27">
        <v>0.61547505471680197</v>
      </c>
      <c r="E177" s="9"/>
      <c r="F177" s="59">
        <v>0.63</v>
      </c>
      <c r="G177" s="59">
        <v>0.66079753181650447</v>
      </c>
      <c r="H177" s="27">
        <v>0.63482883478555086</v>
      </c>
      <c r="I177" s="27">
        <v>0.64031922334209235</v>
      </c>
      <c r="J177" s="27">
        <v>0.64498422943630895</v>
      </c>
      <c r="K177" s="8">
        <v>0.67226812859123086</v>
      </c>
      <c r="L177" s="59"/>
      <c r="M177" s="27"/>
      <c r="N177" s="27"/>
      <c r="O177" s="27"/>
      <c r="P177" s="8">
        <v>0.67696458732358988</v>
      </c>
      <c r="Q177" s="59">
        <v>0.6816610460559489</v>
      </c>
      <c r="R177" s="23"/>
      <c r="S177" s="28">
        <v>0.19960665950713274</v>
      </c>
      <c r="T177" s="28">
        <v>0.15654862441196613</v>
      </c>
      <c r="U177" s="12">
        <v>1.2500000000000011E-3</v>
      </c>
      <c r="V177" s="12">
        <v>4.6964587323589839E-3</v>
      </c>
      <c r="W177" s="61" t="s">
        <v>228</v>
      </c>
      <c r="Y177" s="12">
        <v>2.1090813037879679E-3</v>
      </c>
    </row>
    <row r="178" spans="1:25" ht="21" x14ac:dyDescent="0.25">
      <c r="A178" s="585"/>
      <c r="B178" s="53" t="s">
        <v>53</v>
      </c>
      <c r="C178" s="17"/>
      <c r="D178" s="27">
        <v>0.40899768333496411</v>
      </c>
      <c r="E178" s="9"/>
      <c r="F178" s="59">
        <v>0.44</v>
      </c>
      <c r="G178" s="59">
        <v>0.51639654433365068</v>
      </c>
      <c r="H178" s="27">
        <v>0.5099029164347515</v>
      </c>
      <c r="I178" s="27">
        <v>0.52180585569839677</v>
      </c>
      <c r="J178" s="27">
        <v>0.52607912266196599</v>
      </c>
      <c r="K178" s="8">
        <v>0.54607244874581495</v>
      </c>
      <c r="L178" s="59"/>
      <c r="M178" s="27"/>
      <c r="N178" s="27"/>
      <c r="O178" s="27"/>
      <c r="P178" s="8">
        <v>0.55785827638423879</v>
      </c>
      <c r="Q178" s="59">
        <v>0.56964410402266263</v>
      </c>
      <c r="R178" s="23"/>
      <c r="S178" s="28">
        <v>0.27917335775905083</v>
      </c>
      <c r="T178" s="28">
        <v>0.2305922798822064</v>
      </c>
      <c r="U178" s="12">
        <v>1.1250000000000003E-2</v>
      </c>
      <c r="V178" s="12">
        <v>1.1785827638423884E-2</v>
      </c>
      <c r="W178" s="61" t="s">
        <v>228</v>
      </c>
      <c r="Y178" s="12">
        <v>1.1254303422880554E-2</v>
      </c>
    </row>
    <row r="179" spans="1:25" x14ac:dyDescent="0.25">
      <c r="A179" s="585"/>
      <c r="B179" s="53" t="s">
        <v>41</v>
      </c>
      <c r="C179" s="17"/>
      <c r="D179" s="27"/>
      <c r="E179" s="9"/>
      <c r="F179" s="59"/>
      <c r="G179" s="59">
        <v>0.7</v>
      </c>
      <c r="H179" s="27">
        <v>0.67</v>
      </c>
      <c r="I179" s="27">
        <v>0.67</v>
      </c>
      <c r="J179" s="27">
        <v>0.67</v>
      </c>
      <c r="K179" s="8"/>
      <c r="L179" s="59"/>
      <c r="M179" s="27"/>
      <c r="N179" s="27"/>
      <c r="O179" s="27">
        <v>0.66250000000000009</v>
      </c>
      <c r="P179" s="8">
        <v>0.65500000000000014</v>
      </c>
      <c r="Q179" s="59">
        <v>0.64750000000000019</v>
      </c>
      <c r="R179" s="23"/>
      <c r="S179" s="28">
        <v>0.74444444444444446</v>
      </c>
      <c r="T179" s="28">
        <v>0.74444444444444446</v>
      </c>
      <c r="U179" s="12">
        <v>-7.4999999999999789E-3</v>
      </c>
      <c r="V179" s="12">
        <v>-7.4999999999999789E-3</v>
      </c>
      <c r="W179" s="3"/>
      <c r="Y179" s="12">
        <v>-8.8397798242049932E-3</v>
      </c>
    </row>
    <row r="180" spans="1:25" x14ac:dyDescent="0.25">
      <c r="A180" s="585"/>
      <c r="B180" s="53" t="s">
        <v>42</v>
      </c>
      <c r="C180" s="17"/>
      <c r="D180" s="27"/>
      <c r="E180" s="9"/>
      <c r="F180" s="59"/>
      <c r="G180" s="59">
        <v>0.59</v>
      </c>
      <c r="H180" s="27">
        <v>0.6</v>
      </c>
      <c r="I180" s="27">
        <v>0.59</v>
      </c>
      <c r="J180" s="27"/>
      <c r="K180" s="8"/>
      <c r="L180" s="59"/>
      <c r="M180" s="27"/>
      <c r="N180" s="27">
        <v>0.59</v>
      </c>
      <c r="O180" s="27">
        <v>0.59</v>
      </c>
      <c r="P180" s="8">
        <v>0.59</v>
      </c>
      <c r="Q180" s="59">
        <v>0.59</v>
      </c>
      <c r="R180" s="23"/>
      <c r="S180" s="28">
        <v>0.65555555555555556</v>
      </c>
      <c r="T180" s="28">
        <v>0.65555555555555556</v>
      </c>
      <c r="U180" s="12">
        <v>0</v>
      </c>
      <c r="V180" s="12">
        <v>0</v>
      </c>
      <c r="W180" s="3"/>
      <c r="Y180" s="12">
        <v>-2.3743579825883376E-3</v>
      </c>
    </row>
    <row r="181" spans="1:25" x14ac:dyDescent="0.25">
      <c r="A181" s="585"/>
      <c r="B181" s="53" t="s">
        <v>43</v>
      </c>
      <c r="C181" s="17"/>
      <c r="D181" s="27"/>
      <c r="E181" s="9"/>
      <c r="F181" s="59"/>
      <c r="G181" s="59">
        <v>0.57999999999999996</v>
      </c>
      <c r="H181" s="27">
        <v>0.52</v>
      </c>
      <c r="I181" s="27">
        <v>0.57999999999999996</v>
      </c>
      <c r="J181" s="27"/>
      <c r="K181" s="8"/>
      <c r="L181" s="59"/>
      <c r="M181" s="27"/>
      <c r="N181" s="27">
        <v>0.57999999999999996</v>
      </c>
      <c r="O181" s="27">
        <v>0.57999999999999996</v>
      </c>
      <c r="P181" s="8">
        <v>0.57999999999999996</v>
      </c>
      <c r="Q181" s="59">
        <v>0.57999999999999996</v>
      </c>
      <c r="R181" s="23"/>
      <c r="S181" s="28">
        <v>0.64444444444444438</v>
      </c>
      <c r="T181" s="28">
        <v>0.64444444444444438</v>
      </c>
      <c r="U181" s="12">
        <v>0</v>
      </c>
      <c r="V181" s="12">
        <v>0</v>
      </c>
      <c r="W181" s="3"/>
      <c r="Y181" s="12">
        <v>-2.0849076051265847E-4</v>
      </c>
    </row>
    <row r="182" spans="1:25" x14ac:dyDescent="0.25">
      <c r="A182" s="586"/>
      <c r="B182" s="53" t="s">
        <v>44</v>
      </c>
      <c r="C182" s="17"/>
      <c r="D182" s="27"/>
      <c r="E182" s="9"/>
      <c r="F182" s="59"/>
      <c r="G182" s="59">
        <v>0.63</v>
      </c>
      <c r="H182" s="27">
        <v>0.59</v>
      </c>
      <c r="I182" s="27">
        <v>0.61</v>
      </c>
      <c r="J182" s="27"/>
      <c r="K182" s="8"/>
      <c r="L182" s="59"/>
      <c r="M182" s="27"/>
      <c r="N182" s="27">
        <v>0.60333333333333328</v>
      </c>
      <c r="O182" s="27">
        <v>0.59666666666666657</v>
      </c>
      <c r="P182" s="8">
        <v>0.58999999999999986</v>
      </c>
      <c r="Q182" s="59">
        <v>0.58333333333333315</v>
      </c>
      <c r="R182" s="23"/>
      <c r="S182" s="28">
        <v>0.6777777777777777</v>
      </c>
      <c r="T182" s="28">
        <v>0.6777777777777777</v>
      </c>
      <c r="U182" s="12">
        <v>-5.0000000000000044E-3</v>
      </c>
      <c r="V182" s="12">
        <v>-6.6666666666666723E-3</v>
      </c>
      <c r="W182" s="3"/>
      <c r="Y182" s="12">
        <v>-6.0052992839633541E-3</v>
      </c>
    </row>
    <row r="183" spans="1:25" ht="21" x14ac:dyDescent="0.25">
      <c r="A183" s="584" t="s">
        <v>147</v>
      </c>
      <c r="B183" s="3" t="s">
        <v>98</v>
      </c>
      <c r="C183" s="2">
        <v>2010</v>
      </c>
      <c r="D183" s="57">
        <v>2.1800000000000002</v>
      </c>
      <c r="E183" s="14">
        <v>2015</v>
      </c>
      <c r="F183" s="58">
        <v>2.5499999999999998</v>
      </c>
      <c r="G183" s="58">
        <v>2.6251126818758399</v>
      </c>
      <c r="H183" s="57">
        <v>2.3562276650277858</v>
      </c>
      <c r="I183" s="57">
        <v>2.7575346894116479</v>
      </c>
      <c r="J183" s="57">
        <v>2.9623222330890955</v>
      </c>
      <c r="K183" s="5">
        <v>2.636130658111338</v>
      </c>
      <c r="L183" s="58"/>
      <c r="M183" s="57"/>
      <c r="N183" s="57"/>
      <c r="O183" s="57"/>
      <c r="P183" s="5">
        <v>2.64570073123482</v>
      </c>
      <c r="Q183" s="58">
        <v>2.655270804358302</v>
      </c>
      <c r="R183" s="38">
        <v>1.25</v>
      </c>
      <c r="S183" s="29">
        <v>-0.49046307323799754</v>
      </c>
      <c r="T183" s="29">
        <v>-6.6254352393337032E-2</v>
      </c>
      <c r="U183" s="33">
        <v>5.1250000000000018E-2</v>
      </c>
      <c r="V183" s="33">
        <v>9.5700731234820147E-3</v>
      </c>
      <c r="W183" s="334" t="s">
        <v>139</v>
      </c>
      <c r="Y183" s="33">
        <v>2.0746500495778912E-2</v>
      </c>
    </row>
    <row r="184" spans="1:25" ht="21" x14ac:dyDescent="0.25">
      <c r="A184" s="585"/>
      <c r="B184" s="53" t="s">
        <v>52</v>
      </c>
      <c r="C184" s="17"/>
      <c r="D184" s="27"/>
      <c r="E184" s="9"/>
      <c r="F184" s="59">
        <v>2.27</v>
      </c>
      <c r="G184" s="59">
        <v>2.3524538785731068</v>
      </c>
      <c r="H184" s="27">
        <v>2.182885648594667</v>
      </c>
      <c r="I184" s="27">
        <v>2.5978276169474031</v>
      </c>
      <c r="J184" s="27">
        <v>2.811496375221346</v>
      </c>
      <c r="K184" s="8">
        <v>2.4789011943243455</v>
      </c>
      <c r="L184" s="59"/>
      <c r="M184" s="27"/>
      <c r="N184" s="27"/>
      <c r="O184" s="27"/>
      <c r="P184" s="8">
        <v>2.5021124381381616</v>
      </c>
      <c r="Q184" s="59">
        <v>2.5253236819519778</v>
      </c>
      <c r="R184" s="23"/>
      <c r="S184" s="28">
        <v>1.9831209554594764</v>
      </c>
      <c r="T184" s="28">
        <v>-0.20480509247484854</v>
      </c>
      <c r="U184" s="12">
        <v>6.7500000000000004E-2</v>
      </c>
      <c r="V184" s="12">
        <v>2.3211243813816167E-2</v>
      </c>
      <c r="W184" s="334" t="s">
        <v>139</v>
      </c>
      <c r="Y184" s="12">
        <v>4.6385671121358572E-2</v>
      </c>
    </row>
    <row r="185" spans="1:25" ht="21" x14ac:dyDescent="0.25">
      <c r="A185" s="585"/>
      <c r="B185" s="53" t="s">
        <v>53</v>
      </c>
      <c r="C185" s="17"/>
      <c r="D185" s="27"/>
      <c r="E185" s="9"/>
      <c r="F185" s="59">
        <v>4.22</v>
      </c>
      <c r="G185" s="59">
        <v>4.8134988348811492</v>
      </c>
      <c r="H185" s="27">
        <v>3.5424947661426374</v>
      </c>
      <c r="I185" s="27">
        <v>3.7353830224285645</v>
      </c>
      <c r="J185" s="27">
        <v>3.9151421983089936</v>
      </c>
      <c r="K185" s="8">
        <v>3.7427621457432894</v>
      </c>
      <c r="L185" s="59"/>
      <c r="M185" s="27"/>
      <c r="N185" s="27"/>
      <c r="O185" s="27"/>
      <c r="P185" s="8">
        <v>3.6897357174925438</v>
      </c>
      <c r="Q185" s="59">
        <v>3.6367092892417983</v>
      </c>
      <c r="R185" s="23"/>
      <c r="S185" s="28">
        <v>2.9942097165946313</v>
      </c>
      <c r="T185" s="28">
        <v>0.16068614621438063</v>
      </c>
      <c r="U185" s="12">
        <v>-3.7499999999999978E-2</v>
      </c>
      <c r="V185" s="12">
        <v>-5.3026428250745598E-2</v>
      </c>
      <c r="W185" s="61" t="s">
        <v>228</v>
      </c>
      <c r="Y185" s="12">
        <v>-7.7280960031237703E-2</v>
      </c>
    </row>
    <row r="186" spans="1:25" x14ac:dyDescent="0.25">
      <c r="A186" s="585"/>
      <c r="B186" s="53" t="s">
        <v>41</v>
      </c>
      <c r="C186" s="17"/>
      <c r="D186" s="27"/>
      <c r="E186" s="9"/>
      <c r="F186" s="59"/>
      <c r="G186" s="59">
        <v>2.0699999999999998</v>
      </c>
      <c r="H186" s="27">
        <v>1.9</v>
      </c>
      <c r="I186" s="27">
        <v>2.25</v>
      </c>
      <c r="J186" s="27">
        <v>2.48</v>
      </c>
      <c r="K186" s="8"/>
      <c r="L186" s="59"/>
      <c r="M186" s="27"/>
      <c r="N186" s="27"/>
      <c r="O186" s="27">
        <v>2.5825</v>
      </c>
      <c r="P186" s="8">
        <v>2.6850000000000001</v>
      </c>
      <c r="Q186" s="59">
        <v>2.7875000000000001</v>
      </c>
      <c r="R186" s="23"/>
      <c r="S186" s="28">
        <v>1.984</v>
      </c>
      <c r="T186" s="28">
        <v>1.984</v>
      </c>
      <c r="U186" s="12">
        <v>0.10250000000000004</v>
      </c>
      <c r="V186" s="12">
        <v>0.10250000000000004</v>
      </c>
      <c r="W186" s="3"/>
      <c r="Y186" s="12">
        <v>5.9823294187953291E-2</v>
      </c>
    </row>
    <row r="187" spans="1:25" x14ac:dyDescent="0.25">
      <c r="A187" s="585"/>
      <c r="B187" s="53" t="s">
        <v>42</v>
      </c>
      <c r="C187" s="17"/>
      <c r="D187" s="27"/>
      <c r="E187" s="9"/>
      <c r="F187" s="59"/>
      <c r="G187" s="59">
        <v>3.32</v>
      </c>
      <c r="H187" s="27">
        <v>3.16</v>
      </c>
      <c r="I187" s="27">
        <v>3.4</v>
      </c>
      <c r="J187" s="27"/>
      <c r="K187" s="8"/>
      <c r="L187" s="59"/>
      <c r="M187" s="27"/>
      <c r="N187" s="27">
        <v>3.4266666666666667</v>
      </c>
      <c r="O187" s="27">
        <v>3.4533333333333336</v>
      </c>
      <c r="P187" s="8">
        <v>3.4800000000000004</v>
      </c>
      <c r="Q187" s="59">
        <v>3.5066666666666673</v>
      </c>
      <c r="R187" s="23"/>
      <c r="S187" s="28">
        <v>2.7199999999999998</v>
      </c>
      <c r="T187" s="28">
        <v>2.7199999999999998</v>
      </c>
      <c r="U187" s="12">
        <v>2.6666666666666689E-2</v>
      </c>
      <c r="V187" s="12">
        <v>2.6666666666666689E-2</v>
      </c>
      <c r="W187" s="3"/>
      <c r="Y187" s="12">
        <v>2.6218712381283371E-2</v>
      </c>
    </row>
    <row r="188" spans="1:25" x14ac:dyDescent="0.25">
      <c r="A188" s="585"/>
      <c r="B188" s="53" t="s">
        <v>43</v>
      </c>
      <c r="C188" s="17"/>
      <c r="D188" s="27"/>
      <c r="E188" s="9"/>
      <c r="F188" s="59"/>
      <c r="G188" s="59">
        <v>3.2</v>
      </c>
      <c r="H188" s="27">
        <v>3.04</v>
      </c>
      <c r="I188" s="27">
        <v>2.88</v>
      </c>
      <c r="J188" s="27"/>
      <c r="K188" s="8"/>
      <c r="L188" s="59"/>
      <c r="M188" s="27"/>
      <c r="N188" s="27">
        <v>2.773333333333333</v>
      </c>
      <c r="O188" s="27">
        <v>2.6666666666666661</v>
      </c>
      <c r="P188" s="8">
        <v>2.5599999999999992</v>
      </c>
      <c r="Q188" s="59">
        <v>2.4533333333333323</v>
      </c>
      <c r="R188" s="23"/>
      <c r="S188" s="28">
        <v>2.3039999999999998</v>
      </c>
      <c r="T188" s="28">
        <v>2.3039999999999998</v>
      </c>
      <c r="U188" s="12">
        <v>-5.3333333333333378E-2</v>
      </c>
      <c r="V188" s="12">
        <v>-0.10666666666666676</v>
      </c>
      <c r="W188" s="3"/>
      <c r="Y188" s="12">
        <v>-0.1079933235853366</v>
      </c>
    </row>
    <row r="189" spans="1:25" x14ac:dyDescent="0.25">
      <c r="A189" s="586"/>
      <c r="B189" s="53" t="s">
        <v>44</v>
      </c>
      <c r="C189" s="17"/>
      <c r="D189" s="27"/>
      <c r="E189" s="9"/>
      <c r="F189" s="59"/>
      <c r="G189" s="59">
        <v>2.71</v>
      </c>
      <c r="H189" s="27">
        <v>2.06</v>
      </c>
      <c r="I189" s="27">
        <v>3.07</v>
      </c>
      <c r="J189" s="27"/>
      <c r="K189" s="8"/>
      <c r="L189" s="59"/>
      <c r="M189" s="27"/>
      <c r="N189" s="27">
        <v>3.19</v>
      </c>
      <c r="O189" s="27">
        <v>3.31</v>
      </c>
      <c r="P189" s="8">
        <v>3.43</v>
      </c>
      <c r="Q189" s="59">
        <v>3.5500000000000003</v>
      </c>
      <c r="R189" s="23"/>
      <c r="S189" s="28">
        <v>2.456</v>
      </c>
      <c r="T189" s="28">
        <v>2.456</v>
      </c>
      <c r="U189" s="12">
        <v>0.11999999999999995</v>
      </c>
      <c r="V189" s="12">
        <v>0.11999999999999995</v>
      </c>
      <c r="W189" s="3"/>
      <c r="Y189" s="12">
        <v>0.11763520934213008</v>
      </c>
    </row>
    <row r="190" spans="1:25" ht="21" x14ac:dyDescent="0.25">
      <c r="A190" s="14" t="s">
        <v>147</v>
      </c>
      <c r="B190" s="3" t="s">
        <v>99</v>
      </c>
      <c r="C190" s="2">
        <v>2010</v>
      </c>
      <c r="D190" s="57">
        <v>9.4</v>
      </c>
      <c r="E190" s="14">
        <v>2015</v>
      </c>
      <c r="F190" s="58">
        <v>9.4</v>
      </c>
      <c r="G190" s="58">
        <v>9.3800000000000008</v>
      </c>
      <c r="H190" s="57">
        <v>12.5</v>
      </c>
      <c r="I190" s="57">
        <v>12.5</v>
      </c>
      <c r="J190" s="57">
        <v>12.5</v>
      </c>
      <c r="K190" s="5">
        <v>12.5</v>
      </c>
      <c r="L190" s="58"/>
      <c r="M190" s="57"/>
      <c r="N190" s="57"/>
      <c r="O190" s="57"/>
      <c r="P190" s="5">
        <v>12.844444444444445</v>
      </c>
      <c r="Q190" s="58">
        <v>13.18888888888889</v>
      </c>
      <c r="R190" s="13">
        <v>41.5</v>
      </c>
      <c r="S190" s="29">
        <v>9.6573208722741416E-2</v>
      </c>
      <c r="T190" s="29">
        <v>9.6573208722741416E-2</v>
      </c>
      <c r="U190" s="33">
        <v>0.44285714285714278</v>
      </c>
      <c r="V190" s="33">
        <v>0.34444444444444439</v>
      </c>
      <c r="W190" s="61" t="s">
        <v>228</v>
      </c>
      <c r="Y190" s="33">
        <v>0.44285714285714278</v>
      </c>
    </row>
    <row r="191" spans="1:25" ht="21" x14ac:dyDescent="0.25">
      <c r="A191" s="14" t="s">
        <v>147</v>
      </c>
      <c r="B191" s="3" t="s">
        <v>100</v>
      </c>
      <c r="C191" s="2">
        <v>2010</v>
      </c>
      <c r="D191" s="57">
        <v>20.8</v>
      </c>
      <c r="E191" s="14">
        <v>2015</v>
      </c>
      <c r="F191" s="58">
        <v>20.8</v>
      </c>
      <c r="G191" s="58">
        <v>27.89</v>
      </c>
      <c r="H191" s="57">
        <v>24.7</v>
      </c>
      <c r="I191" s="57">
        <v>24.7</v>
      </c>
      <c r="J191" s="57">
        <v>24.7</v>
      </c>
      <c r="K191" s="5">
        <v>24.7</v>
      </c>
      <c r="L191" s="58"/>
      <c r="M191" s="57"/>
      <c r="N191" s="57"/>
      <c r="O191" s="57"/>
      <c r="P191" s="5">
        <v>25.133333333333333</v>
      </c>
      <c r="Q191" s="58">
        <v>25.566666666666666</v>
      </c>
      <c r="R191" s="13">
        <v>41.5</v>
      </c>
      <c r="S191" s="29">
        <v>0.18840579710144922</v>
      </c>
      <c r="T191" s="29">
        <v>0.18840579710144922</v>
      </c>
      <c r="U191" s="33">
        <v>0.55714285714285694</v>
      </c>
      <c r="V191" s="33">
        <v>0.43333333333333318</v>
      </c>
      <c r="W191" s="61" t="s">
        <v>228</v>
      </c>
      <c r="Y191" s="33">
        <v>0.55714285714285694</v>
      </c>
    </row>
    <row r="192" spans="1:25" ht="21" x14ac:dyDescent="0.25">
      <c r="A192" s="14" t="s">
        <v>147</v>
      </c>
      <c r="B192" s="3" t="s">
        <v>101</v>
      </c>
      <c r="C192" s="2">
        <v>2010</v>
      </c>
      <c r="D192" s="57">
        <v>7.7</v>
      </c>
      <c r="E192" s="14">
        <v>2015</v>
      </c>
      <c r="F192" s="58">
        <v>7.7</v>
      </c>
      <c r="G192" s="58">
        <v>12</v>
      </c>
      <c r="H192" s="57">
        <v>12</v>
      </c>
      <c r="I192" s="57">
        <v>12</v>
      </c>
      <c r="J192" s="57">
        <v>12</v>
      </c>
      <c r="K192" s="5">
        <v>12</v>
      </c>
      <c r="L192" s="58"/>
      <c r="M192" s="57"/>
      <c r="N192" s="57"/>
      <c r="O192" s="57"/>
      <c r="P192" s="5">
        <v>12.477777777777778</v>
      </c>
      <c r="Q192" s="58">
        <v>12.955555555555556</v>
      </c>
      <c r="R192" s="13">
        <v>41.5</v>
      </c>
      <c r="S192" s="29">
        <v>0.12721893491124261</v>
      </c>
      <c r="T192" s="29">
        <v>0.12721893491124261</v>
      </c>
      <c r="U192" s="33">
        <v>0.61428571428571421</v>
      </c>
      <c r="V192" s="33">
        <v>0.47777777777777775</v>
      </c>
      <c r="W192" s="61" t="s">
        <v>228</v>
      </c>
      <c r="Y192" s="33">
        <v>0.61428571428571421</v>
      </c>
    </row>
    <row r="193" spans="1:25" ht="21" x14ac:dyDescent="0.25">
      <c r="A193" s="14" t="s">
        <v>147</v>
      </c>
      <c r="B193" s="3" t="s">
        <v>102</v>
      </c>
      <c r="C193" s="2">
        <v>2010</v>
      </c>
      <c r="D193" s="57">
        <v>35</v>
      </c>
      <c r="E193" s="14">
        <v>2015</v>
      </c>
      <c r="F193" s="58">
        <v>35</v>
      </c>
      <c r="G193" s="58">
        <v>32.299999999999997</v>
      </c>
      <c r="H193" s="57">
        <v>30.2</v>
      </c>
      <c r="I193" s="57">
        <v>30.2</v>
      </c>
      <c r="J193" s="57">
        <v>30.2</v>
      </c>
      <c r="K193" s="5">
        <v>30.2</v>
      </c>
      <c r="L193" s="58"/>
      <c r="M193" s="57"/>
      <c r="N193" s="57"/>
      <c r="O193" s="57"/>
      <c r="P193" s="5">
        <v>29.666666666666664</v>
      </c>
      <c r="Q193" s="58">
        <v>29.133333333333329</v>
      </c>
      <c r="R193" s="13">
        <v>41.5</v>
      </c>
      <c r="S193" s="29">
        <v>-0.73846153846153861</v>
      </c>
      <c r="T193" s="29">
        <v>-0.73846153846153861</v>
      </c>
      <c r="U193" s="33">
        <v>-0.68571428571428583</v>
      </c>
      <c r="V193" s="33">
        <v>-0.53333333333333344</v>
      </c>
      <c r="W193" s="334" t="s">
        <v>139</v>
      </c>
      <c r="Y193" s="33">
        <v>-0.68571428571428583</v>
      </c>
    </row>
    <row r="194" spans="1:25" ht="21" x14ac:dyDescent="0.25">
      <c r="A194" s="584" t="s">
        <v>155</v>
      </c>
      <c r="B194" s="3" t="s">
        <v>103</v>
      </c>
      <c r="C194" s="2">
        <v>2010</v>
      </c>
      <c r="D194" s="57">
        <v>1.5</v>
      </c>
      <c r="E194" s="14">
        <v>2015</v>
      </c>
      <c r="F194" s="58">
        <v>1.0598210928781895</v>
      </c>
      <c r="G194" s="58">
        <v>0.70105416562438783</v>
      </c>
      <c r="H194" s="57">
        <v>0.43045744096784705</v>
      </c>
      <c r="I194" s="57">
        <v>0.56136600000000003</v>
      </c>
      <c r="J194" s="57">
        <v>0.68589999999999995</v>
      </c>
      <c r="K194" s="5">
        <v>0.48570000000000002</v>
      </c>
      <c r="L194" s="58"/>
      <c r="M194" s="57"/>
      <c r="N194" s="57"/>
      <c r="O194" s="57"/>
      <c r="P194" s="5">
        <v>0.42190876745797895</v>
      </c>
      <c r="Q194" s="58">
        <v>0.35811753491595788</v>
      </c>
      <c r="R194" s="13">
        <v>0</v>
      </c>
      <c r="S194" s="29">
        <v>0.67620000000000002</v>
      </c>
      <c r="T194" s="29">
        <v>0.54171510336620188</v>
      </c>
      <c r="U194" s="33">
        <v>-4.6227636609773692E-2</v>
      </c>
      <c r="V194" s="33">
        <v>-6.3791232542021056E-2</v>
      </c>
      <c r="W194" s="61" t="s">
        <v>228</v>
      </c>
      <c r="Y194" s="33">
        <v>-7.1403013268312776E-2</v>
      </c>
    </row>
    <row r="195" spans="1:25" ht="21" x14ac:dyDescent="0.25">
      <c r="A195" s="585"/>
      <c r="B195" s="53" t="s">
        <v>39</v>
      </c>
      <c r="C195" s="17">
        <v>2010</v>
      </c>
      <c r="D195" s="27">
        <v>2.2999999999999998</v>
      </c>
      <c r="E195" s="9">
        <v>2015</v>
      </c>
      <c r="F195" s="59">
        <v>1.32</v>
      </c>
      <c r="G195" s="59">
        <v>1.0090276833006815</v>
      </c>
      <c r="H195" s="27">
        <v>0.75862001532856427</v>
      </c>
      <c r="I195" s="27">
        <v>0.92202200000000001</v>
      </c>
      <c r="J195" s="27">
        <v>0.92830000000000001</v>
      </c>
      <c r="K195" s="8">
        <v>0.51729999999999998</v>
      </c>
      <c r="L195" s="59"/>
      <c r="M195" s="27"/>
      <c r="N195" s="27"/>
      <c r="O195" s="27"/>
      <c r="P195" s="8">
        <v>0.42811111111111111</v>
      </c>
      <c r="Q195" s="59">
        <v>0.33892222222222224</v>
      </c>
      <c r="R195" s="23"/>
      <c r="S195" s="28">
        <v>0.77508695652173909</v>
      </c>
      <c r="T195" s="28">
        <v>0.60810606060606065</v>
      </c>
      <c r="U195" s="12">
        <v>-4.8750000000000002E-2</v>
      </c>
      <c r="V195" s="12">
        <v>-8.9188888888888901E-2</v>
      </c>
      <c r="W195" s="61" t="s">
        <v>228</v>
      </c>
      <c r="Y195" s="12">
        <v>-5.7035578297150939E-2</v>
      </c>
    </row>
    <row r="196" spans="1:25" ht="21" x14ac:dyDescent="0.25">
      <c r="A196" s="585"/>
      <c r="B196" s="53" t="s">
        <v>40</v>
      </c>
      <c r="C196" s="17">
        <v>2010</v>
      </c>
      <c r="D196" s="27">
        <v>0.7</v>
      </c>
      <c r="E196" s="9">
        <v>2015</v>
      </c>
      <c r="F196" s="59">
        <v>0.78</v>
      </c>
      <c r="G196" s="59">
        <v>0.37938115046732052</v>
      </c>
      <c r="H196" s="27">
        <v>9.1597686244651338E-2</v>
      </c>
      <c r="I196" s="27">
        <v>0.19887199999999999</v>
      </c>
      <c r="J196" s="27">
        <v>0.43430000000000002</v>
      </c>
      <c r="K196" s="8">
        <v>0.45329999999999998</v>
      </c>
      <c r="L196" s="59"/>
      <c r="M196" s="27"/>
      <c r="N196" s="27"/>
      <c r="O196" s="27"/>
      <c r="P196" s="8">
        <v>0.41699999999999998</v>
      </c>
      <c r="Q196" s="59">
        <v>0.38069999999999998</v>
      </c>
      <c r="R196" s="23"/>
      <c r="S196" s="28">
        <v>0.35242857142857142</v>
      </c>
      <c r="T196" s="28">
        <v>0.41884615384615387</v>
      </c>
      <c r="U196" s="12">
        <v>-4.3750000000000004E-2</v>
      </c>
      <c r="V196" s="12">
        <v>-3.6300000000000006E-2</v>
      </c>
      <c r="W196" s="61" t="s">
        <v>228</v>
      </c>
      <c r="Y196" s="12">
        <v>-8.2388119375524579E-2</v>
      </c>
    </row>
    <row r="197" spans="1:25" ht="21" x14ac:dyDescent="0.25">
      <c r="A197" s="585"/>
      <c r="B197" s="53" t="s">
        <v>52</v>
      </c>
      <c r="C197" s="17"/>
      <c r="D197" s="27">
        <v>1.1201523116472756</v>
      </c>
      <c r="E197" s="9">
        <v>2015</v>
      </c>
      <c r="F197" s="59">
        <v>1.1499999999999999</v>
      </c>
      <c r="G197" s="59">
        <v>0.60060000000000002</v>
      </c>
      <c r="H197" s="27">
        <v>0.30138167998268284</v>
      </c>
      <c r="I197" s="27">
        <v>0.49287500000000001</v>
      </c>
      <c r="J197" s="27">
        <v>0.6321</v>
      </c>
      <c r="K197" s="8">
        <v>0.45</v>
      </c>
      <c r="L197" s="59"/>
      <c r="M197" s="27"/>
      <c r="N197" s="27"/>
      <c r="O197" s="27"/>
      <c r="P197" s="8">
        <v>0.37222222222222223</v>
      </c>
      <c r="Q197" s="59">
        <v>0.29444444444444445</v>
      </c>
      <c r="R197" s="23"/>
      <c r="S197" s="28">
        <v>0.59826891814539207</v>
      </c>
      <c r="T197" s="28">
        <v>0.60869565217391308</v>
      </c>
      <c r="U197" s="12">
        <v>-6.4999999999999988E-2</v>
      </c>
      <c r="V197" s="12">
        <v>-7.7777777777777779E-2</v>
      </c>
      <c r="W197" s="61" t="s">
        <v>228</v>
      </c>
      <c r="Y197" s="12">
        <v>-9.334648079546988E-2</v>
      </c>
    </row>
    <row r="198" spans="1:25" ht="21" x14ac:dyDescent="0.25">
      <c r="A198" s="585"/>
      <c r="B198" s="53" t="s">
        <v>53</v>
      </c>
      <c r="C198" s="17"/>
      <c r="D198" s="27">
        <v>2.3060084304674255</v>
      </c>
      <c r="E198" s="9">
        <v>2015</v>
      </c>
      <c r="F198" s="59">
        <v>0.89</v>
      </c>
      <c r="G198" s="59">
        <v>1.1359999999999999</v>
      </c>
      <c r="H198" s="27">
        <v>1.0290049863759683</v>
      </c>
      <c r="I198" s="27">
        <v>0.89683100000000004</v>
      </c>
      <c r="J198" s="27">
        <v>0.95250000000000001</v>
      </c>
      <c r="K198" s="8">
        <v>0.67110000000000003</v>
      </c>
      <c r="L198" s="59"/>
      <c r="M198" s="27"/>
      <c r="N198" s="27"/>
      <c r="O198" s="27"/>
      <c r="P198" s="8">
        <v>0.64677777777777778</v>
      </c>
      <c r="Q198" s="59">
        <v>0.62245555555555554</v>
      </c>
      <c r="R198" s="23"/>
      <c r="S198" s="28">
        <v>0.70897764677123543</v>
      </c>
      <c r="T198" s="28">
        <v>0.24595505617977526</v>
      </c>
      <c r="U198" s="12">
        <v>7.4999999999999928E-3</v>
      </c>
      <c r="V198" s="12">
        <v>-2.4322222222222221E-2</v>
      </c>
      <c r="W198" s="61" t="s">
        <v>228</v>
      </c>
      <c r="Y198" s="12">
        <v>9.97191041182994E-4</v>
      </c>
    </row>
    <row r="199" spans="1:25" ht="21" x14ac:dyDescent="0.25">
      <c r="A199" s="585"/>
      <c r="B199" s="53" t="s">
        <v>41</v>
      </c>
      <c r="C199" s="35"/>
      <c r="D199" s="44"/>
      <c r="E199" s="9"/>
      <c r="F199" s="26"/>
      <c r="G199" s="59">
        <v>0.51</v>
      </c>
      <c r="H199" s="27">
        <v>0.18</v>
      </c>
      <c r="I199" s="27">
        <v>0.39</v>
      </c>
      <c r="J199" s="27">
        <v>0.61</v>
      </c>
      <c r="K199" s="8"/>
      <c r="L199" s="59"/>
      <c r="M199" s="27"/>
      <c r="N199" s="27"/>
      <c r="O199" s="27">
        <v>0.63500000000000001</v>
      </c>
      <c r="P199" s="8">
        <v>0.66</v>
      </c>
      <c r="Q199" s="59">
        <v>0.68500000000000005</v>
      </c>
      <c r="R199" s="23"/>
      <c r="S199" s="28"/>
      <c r="T199" s="28"/>
      <c r="U199" s="12">
        <v>2.4999999999999994E-2</v>
      </c>
      <c r="V199" s="12">
        <v>2.4999999999999994E-2</v>
      </c>
      <c r="W199" s="336"/>
      <c r="Y199" s="12">
        <v>-4.1650777300691021E-2</v>
      </c>
    </row>
    <row r="200" spans="1:25" ht="21" x14ac:dyDescent="0.25">
      <c r="A200" s="585"/>
      <c r="B200" s="53" t="s">
        <v>42</v>
      </c>
      <c r="C200" s="35"/>
      <c r="D200" s="44"/>
      <c r="E200" s="9"/>
      <c r="F200" s="26"/>
      <c r="G200" s="59">
        <v>0.84</v>
      </c>
      <c r="H200" s="27">
        <v>0.36</v>
      </c>
      <c r="I200" s="27">
        <v>0.49</v>
      </c>
      <c r="J200" s="27"/>
      <c r="K200" s="8"/>
      <c r="L200" s="59"/>
      <c r="M200" s="27"/>
      <c r="N200" s="27">
        <v>0.37333333333333335</v>
      </c>
      <c r="O200" s="27">
        <v>0.25666666666666671</v>
      </c>
      <c r="P200" s="8">
        <v>0.14000000000000007</v>
      </c>
      <c r="Q200" s="59">
        <v>2.3333333333333414E-2</v>
      </c>
      <c r="R200" s="23"/>
      <c r="S200" s="28"/>
      <c r="T200" s="28"/>
      <c r="U200" s="12">
        <v>-0.11666666666666665</v>
      </c>
      <c r="V200" s="12">
        <v>-0.11666666666666665</v>
      </c>
      <c r="W200" s="63"/>
      <c r="Y200" s="12">
        <v>-0.11861838808423968</v>
      </c>
    </row>
    <row r="201" spans="1:25" ht="21" x14ac:dyDescent="0.25">
      <c r="A201" s="585"/>
      <c r="B201" s="53" t="s">
        <v>43</v>
      </c>
      <c r="C201" s="35"/>
      <c r="D201" s="44"/>
      <c r="E201" s="9"/>
      <c r="F201" s="26"/>
      <c r="G201" s="59">
        <v>1</v>
      </c>
      <c r="H201" s="27">
        <v>1.1399999999999999</v>
      </c>
      <c r="I201" s="27">
        <v>0.99</v>
      </c>
      <c r="J201" s="27"/>
      <c r="K201" s="8"/>
      <c r="L201" s="59"/>
      <c r="M201" s="27"/>
      <c r="N201" s="27">
        <v>0.98666666666666669</v>
      </c>
      <c r="O201" s="27">
        <v>0.98333333333333339</v>
      </c>
      <c r="P201" s="8">
        <v>0.98000000000000009</v>
      </c>
      <c r="Q201" s="59">
        <v>0.97666666666666679</v>
      </c>
      <c r="R201" s="23"/>
      <c r="S201" s="28"/>
      <c r="T201" s="28"/>
      <c r="U201" s="12">
        <v>-3.3333333333333361E-3</v>
      </c>
      <c r="V201" s="12">
        <v>-3.3333333333333361E-3</v>
      </c>
      <c r="W201" s="337"/>
      <c r="Y201" s="12">
        <v>-3.6706966163283137E-3</v>
      </c>
    </row>
    <row r="202" spans="1:25" ht="21" x14ac:dyDescent="0.25">
      <c r="A202" s="586"/>
      <c r="B202" s="53" t="s">
        <v>44</v>
      </c>
      <c r="C202" s="35"/>
      <c r="D202" s="44"/>
      <c r="E202" s="9"/>
      <c r="F202" s="26"/>
      <c r="G202" s="59">
        <v>0.44</v>
      </c>
      <c r="H202" s="27">
        <v>0.33</v>
      </c>
      <c r="I202" s="27">
        <v>0.63</v>
      </c>
      <c r="J202" s="27"/>
      <c r="K202" s="8"/>
      <c r="L202" s="59"/>
      <c r="M202" s="27"/>
      <c r="N202" s="27">
        <v>0.69333333333333336</v>
      </c>
      <c r="O202" s="27">
        <v>0.75666666666666671</v>
      </c>
      <c r="P202" s="8">
        <v>0.82000000000000006</v>
      </c>
      <c r="Q202" s="59">
        <v>0.88333333333333341</v>
      </c>
      <c r="R202" s="23"/>
      <c r="S202" s="28"/>
      <c r="T202" s="28"/>
      <c r="U202" s="12">
        <v>6.3333333333333339E-2</v>
      </c>
      <c r="V202" s="12">
        <v>6.3333333333333339E-2</v>
      </c>
      <c r="W202" s="336"/>
      <c r="Y202" s="12">
        <v>6.2875720953969691E-2</v>
      </c>
    </row>
    <row r="203" spans="1:25" ht="21" x14ac:dyDescent="0.25">
      <c r="A203" s="584" t="s">
        <v>156</v>
      </c>
      <c r="B203" s="3" t="s">
        <v>104</v>
      </c>
      <c r="C203" s="2">
        <v>2010</v>
      </c>
      <c r="D203" s="57">
        <v>6</v>
      </c>
      <c r="E203" s="14">
        <v>2015</v>
      </c>
      <c r="F203" s="58">
        <v>6.35</v>
      </c>
      <c r="G203" s="58">
        <v>4.29</v>
      </c>
      <c r="H203" s="57">
        <v>4.82</v>
      </c>
      <c r="I203" s="57">
        <v>5.8</v>
      </c>
      <c r="J203" s="57">
        <v>4.7</v>
      </c>
      <c r="K203" s="5">
        <v>4.7</v>
      </c>
      <c r="L203" s="58"/>
      <c r="M203" s="57"/>
      <c r="N203" s="57"/>
      <c r="O203" s="57"/>
      <c r="P203" s="5">
        <v>4.5166666666666666</v>
      </c>
      <c r="Q203" s="58">
        <v>4.333333333333333</v>
      </c>
      <c r="R203" s="38">
        <v>2.15</v>
      </c>
      <c r="S203" s="29">
        <v>0.33766233766233761</v>
      </c>
      <c r="T203" s="29">
        <v>0.39285714285714279</v>
      </c>
      <c r="U203" s="33">
        <v>-0.202125</v>
      </c>
      <c r="V203" s="33">
        <v>-0.18333333333333326</v>
      </c>
      <c r="W203" s="61" t="s">
        <v>228</v>
      </c>
      <c r="Y203" s="33">
        <v>-8.4038822886372627E-2</v>
      </c>
    </row>
    <row r="204" spans="1:25" ht="21" x14ac:dyDescent="0.25">
      <c r="A204" s="585"/>
      <c r="B204" s="53" t="s">
        <v>39</v>
      </c>
      <c r="C204" s="17">
        <v>2010</v>
      </c>
      <c r="D204" s="27">
        <v>5.7</v>
      </c>
      <c r="E204" s="9">
        <v>2015</v>
      </c>
      <c r="F204" s="59">
        <v>5.4</v>
      </c>
      <c r="G204" s="59">
        <v>4.57</v>
      </c>
      <c r="H204" s="27">
        <v>5.39</v>
      </c>
      <c r="I204" s="27">
        <v>5.9</v>
      </c>
      <c r="J204" s="27">
        <v>5.2</v>
      </c>
      <c r="K204" s="8">
        <v>5.2</v>
      </c>
      <c r="L204" s="59"/>
      <c r="M204" s="27"/>
      <c r="N204" s="27"/>
      <c r="O204" s="27"/>
      <c r="P204" s="8">
        <v>5.177777777777778</v>
      </c>
      <c r="Q204" s="59">
        <v>5.1555555555555559</v>
      </c>
      <c r="R204" s="23"/>
      <c r="S204" s="28">
        <v>8.771929824561403E-2</v>
      </c>
      <c r="T204" s="28">
        <v>3.703703703703707E-2</v>
      </c>
      <c r="U204" s="12">
        <v>-2.5062500000000099E-2</v>
      </c>
      <c r="V204" s="12">
        <v>-2.222222222222224E-2</v>
      </c>
      <c r="W204" s="61" t="s">
        <v>228</v>
      </c>
      <c r="Y204" s="12">
        <v>7.3168189787032975E-2</v>
      </c>
    </row>
    <row r="205" spans="1:25" ht="21" x14ac:dyDescent="0.25">
      <c r="A205" s="586"/>
      <c r="B205" s="53" t="s">
        <v>40</v>
      </c>
      <c r="C205" s="17">
        <v>2010</v>
      </c>
      <c r="D205" s="27">
        <v>6.3</v>
      </c>
      <c r="E205" s="9">
        <v>2015</v>
      </c>
      <c r="F205" s="59">
        <v>7.37</v>
      </c>
      <c r="G205" s="59">
        <v>4.0199999999999996</v>
      </c>
      <c r="H205" s="27">
        <v>4.3</v>
      </c>
      <c r="I205" s="27">
        <v>5.6</v>
      </c>
      <c r="J205" s="27">
        <v>4.3</v>
      </c>
      <c r="K205" s="8">
        <v>4.3</v>
      </c>
      <c r="L205" s="59"/>
      <c r="M205" s="27"/>
      <c r="N205" s="27"/>
      <c r="O205" s="27"/>
      <c r="P205" s="8">
        <v>3.9588888888888887</v>
      </c>
      <c r="Q205" s="59">
        <v>3.6177777777777775</v>
      </c>
      <c r="R205" s="23"/>
      <c r="S205" s="28">
        <v>0.31746031746031744</v>
      </c>
      <c r="T205" s="28">
        <v>0.41655359565807332</v>
      </c>
      <c r="U205" s="12">
        <v>-0.38770000000000004</v>
      </c>
      <c r="V205" s="12">
        <v>-0.34111111111111114</v>
      </c>
      <c r="W205" s="61" t="s">
        <v>228</v>
      </c>
      <c r="Y205" s="12">
        <v>-0.25144062821668695</v>
      </c>
    </row>
    <row r="206" spans="1:25" ht="27" x14ac:dyDescent="0.25">
      <c r="A206" s="14" t="s">
        <v>157</v>
      </c>
      <c r="B206" s="1" t="s">
        <v>18</v>
      </c>
      <c r="C206" s="11">
        <v>2007</v>
      </c>
      <c r="D206" s="11" t="s">
        <v>26</v>
      </c>
      <c r="E206" s="11">
        <v>2015</v>
      </c>
      <c r="F206" s="37" t="s">
        <v>19</v>
      </c>
      <c r="G206" s="11" t="s">
        <v>19</v>
      </c>
      <c r="H206" s="11" t="s">
        <v>19</v>
      </c>
      <c r="I206" s="11"/>
      <c r="J206" s="11" t="s">
        <v>20</v>
      </c>
      <c r="K206" s="37"/>
      <c r="L206" s="11"/>
      <c r="M206" s="11"/>
      <c r="N206" s="11"/>
      <c r="O206" s="11"/>
      <c r="P206" s="37"/>
      <c r="Q206" s="11"/>
      <c r="R206" s="4" t="s">
        <v>105</v>
      </c>
      <c r="S206" s="28"/>
      <c r="T206" s="28"/>
      <c r="U206" s="33"/>
      <c r="V206" s="33"/>
      <c r="W206" s="61" t="s">
        <v>228</v>
      </c>
      <c r="Y206" s="33"/>
    </row>
    <row r="207" spans="1:25" ht="21" x14ac:dyDescent="0.25">
      <c r="A207" s="14" t="s">
        <v>157</v>
      </c>
      <c r="B207" s="1" t="s">
        <v>21</v>
      </c>
      <c r="C207" s="11">
        <v>2007</v>
      </c>
      <c r="D207" s="11" t="s">
        <v>20</v>
      </c>
      <c r="E207" s="11">
        <v>2015</v>
      </c>
      <c r="F207" s="37" t="s">
        <v>22</v>
      </c>
      <c r="G207" s="11" t="s">
        <v>22</v>
      </c>
      <c r="H207" s="11" t="s">
        <v>22</v>
      </c>
      <c r="I207" s="11"/>
      <c r="J207" s="11" t="s">
        <v>22</v>
      </c>
      <c r="K207" s="37"/>
      <c r="L207" s="11"/>
      <c r="M207" s="11"/>
      <c r="N207" s="11"/>
      <c r="O207" s="11"/>
      <c r="P207" s="37"/>
      <c r="Q207" s="11"/>
      <c r="R207" s="62" t="s">
        <v>105</v>
      </c>
      <c r="S207" s="28"/>
      <c r="T207" s="28"/>
      <c r="U207" s="31"/>
      <c r="V207" s="31"/>
      <c r="W207" s="335" t="s">
        <v>154</v>
      </c>
      <c r="Y207" s="12"/>
    </row>
    <row r="208" spans="1:25" ht="18.75" x14ac:dyDescent="0.25">
      <c r="A208" s="14" t="s">
        <v>157</v>
      </c>
      <c r="B208" s="1" t="s">
        <v>23</v>
      </c>
      <c r="C208" s="11">
        <v>2007</v>
      </c>
      <c r="D208" s="11" t="s">
        <v>22</v>
      </c>
      <c r="E208" s="11">
        <v>2015</v>
      </c>
      <c r="F208" s="37" t="s">
        <v>20</v>
      </c>
      <c r="G208" s="11" t="s">
        <v>20</v>
      </c>
      <c r="H208" s="11" t="s">
        <v>20</v>
      </c>
      <c r="I208" s="11"/>
      <c r="J208" s="11" t="s">
        <v>24</v>
      </c>
      <c r="K208" s="37"/>
      <c r="L208" s="11"/>
      <c r="M208" s="11"/>
      <c r="N208" s="11"/>
      <c r="O208" s="11"/>
      <c r="P208" s="37"/>
      <c r="Q208" s="11"/>
      <c r="R208" s="62" t="s">
        <v>24</v>
      </c>
      <c r="S208" s="28"/>
      <c r="T208" s="28"/>
      <c r="U208" s="31"/>
      <c r="V208" s="31"/>
      <c r="W208" s="333" t="s">
        <v>142</v>
      </c>
      <c r="Y208" s="12"/>
    </row>
    <row r="209" spans="1:25" ht="21" x14ac:dyDescent="0.25">
      <c r="A209" s="14" t="s">
        <v>157</v>
      </c>
      <c r="B209" s="1" t="s">
        <v>25</v>
      </c>
      <c r="C209" s="11">
        <v>2007</v>
      </c>
      <c r="D209" s="11" t="s">
        <v>26</v>
      </c>
      <c r="E209" s="11">
        <v>2015</v>
      </c>
      <c r="F209" s="37" t="s">
        <v>26</v>
      </c>
      <c r="G209" s="11" t="s">
        <v>26</v>
      </c>
      <c r="H209" s="11" t="s">
        <v>26</v>
      </c>
      <c r="I209" s="11"/>
      <c r="J209" s="11" t="s">
        <v>26</v>
      </c>
      <c r="K209" s="37"/>
      <c r="L209" s="11"/>
      <c r="M209" s="11"/>
      <c r="N209" s="11"/>
      <c r="O209" s="11"/>
      <c r="P209" s="37"/>
      <c r="Q209" s="11"/>
      <c r="R209" s="4" t="s">
        <v>24</v>
      </c>
      <c r="S209" s="28"/>
      <c r="T209" s="28"/>
      <c r="U209" s="33"/>
      <c r="V209" s="67"/>
      <c r="W209" s="335" t="s">
        <v>154</v>
      </c>
      <c r="Y209" s="12"/>
    </row>
    <row r="210" spans="1:25" ht="27" x14ac:dyDescent="0.25">
      <c r="A210" s="14" t="s">
        <v>157</v>
      </c>
      <c r="B210" s="1" t="s">
        <v>27</v>
      </c>
      <c r="C210" s="11">
        <v>2007</v>
      </c>
      <c r="D210" s="11" t="s">
        <v>22</v>
      </c>
      <c r="E210" s="11">
        <v>2015</v>
      </c>
      <c r="F210" s="37" t="s">
        <v>19</v>
      </c>
      <c r="G210" s="11" t="s">
        <v>19</v>
      </c>
      <c r="H210" s="11" t="s">
        <v>19</v>
      </c>
      <c r="I210" s="11"/>
      <c r="J210" s="11" t="s">
        <v>19</v>
      </c>
      <c r="K210" s="37"/>
      <c r="L210" s="11"/>
      <c r="M210" s="11"/>
      <c r="N210" s="11"/>
      <c r="O210" s="11"/>
      <c r="P210" s="37"/>
      <c r="Q210" s="11"/>
      <c r="R210" s="13" t="s">
        <v>105</v>
      </c>
      <c r="S210" s="29"/>
      <c r="T210" s="29"/>
      <c r="U210" s="33"/>
      <c r="V210" s="33"/>
      <c r="W210" s="335" t="s">
        <v>154</v>
      </c>
      <c r="Y210" s="33"/>
    </row>
    <row r="211" spans="1:25" ht="21" x14ac:dyDescent="0.25">
      <c r="A211" s="14" t="s">
        <v>157</v>
      </c>
      <c r="B211" s="1" t="s">
        <v>28</v>
      </c>
      <c r="C211" s="11">
        <v>2007</v>
      </c>
      <c r="D211" s="11" t="s">
        <v>22</v>
      </c>
      <c r="E211" s="11">
        <v>2015</v>
      </c>
      <c r="F211" s="37" t="s">
        <v>22</v>
      </c>
      <c r="G211" s="11" t="s">
        <v>22</v>
      </c>
      <c r="H211" s="11" t="s">
        <v>22</v>
      </c>
      <c r="I211" s="11"/>
      <c r="J211" s="11" t="s">
        <v>22</v>
      </c>
      <c r="K211" s="37"/>
      <c r="L211" s="11"/>
      <c r="M211" s="11"/>
      <c r="N211" s="11"/>
      <c r="O211" s="11"/>
      <c r="P211" s="37"/>
      <c r="Q211" s="11"/>
      <c r="R211" s="13" t="s">
        <v>105</v>
      </c>
      <c r="S211" s="29"/>
      <c r="T211" s="29"/>
      <c r="U211" s="33"/>
      <c r="V211" s="33"/>
      <c r="W211" s="335" t="s">
        <v>154</v>
      </c>
      <c r="Y211" s="33"/>
    </row>
    <row r="212" spans="1:25" ht="21" x14ac:dyDescent="0.25">
      <c r="A212" s="14" t="s">
        <v>157</v>
      </c>
      <c r="B212" s="1" t="s">
        <v>29</v>
      </c>
      <c r="C212" s="11">
        <v>2007</v>
      </c>
      <c r="D212" s="11" t="s">
        <v>26</v>
      </c>
      <c r="E212" s="11">
        <v>2015</v>
      </c>
      <c r="F212" s="37" t="s">
        <v>26</v>
      </c>
      <c r="G212" s="11" t="s">
        <v>26</v>
      </c>
      <c r="H212" s="11" t="s">
        <v>26</v>
      </c>
      <c r="I212" s="11"/>
      <c r="J212" s="11" t="s">
        <v>26</v>
      </c>
      <c r="K212" s="37"/>
      <c r="L212" s="11"/>
      <c r="M212" s="11"/>
      <c r="N212" s="11"/>
      <c r="O212" s="11"/>
      <c r="P212" s="37"/>
      <c r="Q212" s="11"/>
      <c r="R212" s="4" t="s">
        <v>105</v>
      </c>
      <c r="S212" s="28"/>
      <c r="T212" s="28"/>
      <c r="U212" s="12"/>
      <c r="V212" s="12"/>
      <c r="W212" s="335" t="s">
        <v>154</v>
      </c>
      <c r="Y212" s="12"/>
    </row>
    <row r="213" spans="1:25" ht="21" x14ac:dyDescent="0.25">
      <c r="A213" s="14" t="s">
        <v>157</v>
      </c>
      <c r="B213" s="1" t="s">
        <v>30</v>
      </c>
      <c r="C213" s="11">
        <v>2007</v>
      </c>
      <c r="D213" s="11" t="s">
        <v>20</v>
      </c>
      <c r="E213" s="11">
        <v>2015</v>
      </c>
      <c r="F213" s="37" t="s">
        <v>106</v>
      </c>
      <c r="G213" s="11" t="s">
        <v>106</v>
      </c>
      <c r="H213" s="11" t="s">
        <v>106</v>
      </c>
      <c r="I213" s="11"/>
      <c r="J213" s="11" t="s">
        <v>26</v>
      </c>
      <c r="K213" s="37"/>
      <c r="L213" s="11"/>
      <c r="M213" s="11"/>
      <c r="N213" s="11"/>
      <c r="O213" s="11"/>
      <c r="P213" s="37"/>
      <c r="Q213" s="11"/>
      <c r="R213" s="13" t="s">
        <v>105</v>
      </c>
      <c r="S213" s="28"/>
      <c r="T213" s="28"/>
      <c r="U213" s="12"/>
      <c r="V213" s="12"/>
      <c r="W213" s="334" t="s">
        <v>139</v>
      </c>
      <c r="Y213" s="12"/>
    </row>
    <row r="214" spans="1:25" ht="27" x14ac:dyDescent="0.25">
      <c r="A214" s="258" t="s">
        <v>158</v>
      </c>
      <c r="B214" s="259" t="s">
        <v>210</v>
      </c>
      <c r="C214" s="260">
        <v>2010</v>
      </c>
      <c r="D214" s="261">
        <v>53.571428571428569</v>
      </c>
      <c r="E214" s="260">
        <v>2015</v>
      </c>
      <c r="F214" s="261">
        <v>55.142857142857139</v>
      </c>
      <c r="G214" s="261">
        <v>57.4</v>
      </c>
      <c r="H214" s="261">
        <v>58.3</v>
      </c>
      <c r="I214" s="261"/>
      <c r="J214" s="261"/>
      <c r="K214" s="262"/>
      <c r="L214" s="261"/>
      <c r="M214" s="261">
        <v>58.826190476190476</v>
      </c>
      <c r="N214" s="261">
        <v>59.352380952380955</v>
      </c>
      <c r="O214" s="261">
        <v>59.878571428571433</v>
      </c>
      <c r="P214" s="262">
        <v>60.404761904761912</v>
      </c>
      <c r="Q214" s="261">
        <v>60.930952380952391</v>
      </c>
      <c r="R214" s="263">
        <v>67.142857142857153</v>
      </c>
      <c r="S214" s="264">
        <v>0.34842105263157858</v>
      </c>
      <c r="T214" s="264">
        <v>0.26309523809523788</v>
      </c>
      <c r="U214" s="265">
        <v>0.52619047619047643</v>
      </c>
      <c r="V214" s="265">
        <v>0.52619047619047643</v>
      </c>
      <c r="W214" s="61" t="s">
        <v>228</v>
      </c>
      <c r="Y214" s="265"/>
    </row>
    <row r="215" spans="1:25" ht="21" x14ac:dyDescent="0.25">
      <c r="A215" s="584" t="s">
        <v>159</v>
      </c>
      <c r="B215" s="1" t="s">
        <v>107</v>
      </c>
      <c r="C215" s="11">
        <v>2010</v>
      </c>
      <c r="D215" s="37">
        <v>24.8</v>
      </c>
      <c r="E215" s="11">
        <v>2015</v>
      </c>
      <c r="F215" s="37">
        <v>24.832365902136171</v>
      </c>
      <c r="G215" s="37">
        <v>27.666927000000001</v>
      </c>
      <c r="H215" s="37">
        <v>20.176815742911327</v>
      </c>
      <c r="I215" s="37">
        <v>22.39</v>
      </c>
      <c r="J215" s="37">
        <v>25.53</v>
      </c>
      <c r="K215" s="66">
        <v>20.76</v>
      </c>
      <c r="L215" s="37"/>
      <c r="M215" s="37"/>
      <c r="N215" s="37"/>
      <c r="O215" s="37"/>
      <c r="P215" s="66">
        <v>20.307514899762648</v>
      </c>
      <c r="Q215" s="37">
        <v>19.855029799525294</v>
      </c>
      <c r="R215" s="38">
        <v>43.5</v>
      </c>
      <c r="S215" s="29">
        <v>-0.21604278074866307</v>
      </c>
      <c r="T215" s="29">
        <v>-0.21815115299491422</v>
      </c>
      <c r="U215" s="33">
        <v>0.17874999999999996</v>
      </c>
      <c r="V215" s="33">
        <v>-0.45248510023735222</v>
      </c>
      <c r="W215" s="334" t="s">
        <v>139</v>
      </c>
      <c r="Y215" s="33"/>
    </row>
    <row r="216" spans="1:25" ht="21" x14ac:dyDescent="0.25">
      <c r="A216" s="585"/>
      <c r="B216" s="15" t="s">
        <v>39</v>
      </c>
      <c r="C216" s="9">
        <v>2010</v>
      </c>
      <c r="D216" s="41">
        <v>19.3</v>
      </c>
      <c r="E216" s="6">
        <v>2015</v>
      </c>
      <c r="F216" s="41">
        <v>18.935658360913941</v>
      </c>
      <c r="G216" s="41">
        <v>20.000710000000002</v>
      </c>
      <c r="H216" s="41">
        <v>14.733784677969618</v>
      </c>
      <c r="I216" s="41">
        <v>17.25</v>
      </c>
      <c r="J216" s="41">
        <v>17.89</v>
      </c>
      <c r="K216" s="26">
        <v>13.31</v>
      </c>
      <c r="L216" s="41"/>
      <c r="M216" s="41"/>
      <c r="N216" s="41"/>
      <c r="O216" s="41"/>
      <c r="P216" s="26">
        <v>12.68492684878734</v>
      </c>
      <c r="Q216" s="41">
        <v>12.059853697574679</v>
      </c>
      <c r="R216" s="38"/>
      <c r="S216" s="28">
        <v>-0.24752066115702481</v>
      </c>
      <c r="T216" s="28">
        <v>-0.2290172659039458</v>
      </c>
      <c r="U216" s="12">
        <v>-1.3749999999999929E-2</v>
      </c>
      <c r="V216" s="12">
        <v>-0.62507315121266005</v>
      </c>
      <c r="W216" s="334" t="s">
        <v>139</v>
      </c>
      <c r="Y216" s="12"/>
    </row>
    <row r="217" spans="1:25" ht="21" x14ac:dyDescent="0.25">
      <c r="A217" s="585"/>
      <c r="B217" s="15" t="s">
        <v>40</v>
      </c>
      <c r="C217" s="9">
        <v>2010</v>
      </c>
      <c r="D217" s="41">
        <v>30.5</v>
      </c>
      <c r="E217" s="6">
        <v>2015</v>
      </c>
      <c r="F217" s="41">
        <v>31.133261564203515</v>
      </c>
      <c r="G217" s="41">
        <v>35.149456000000001</v>
      </c>
      <c r="H217" s="41">
        <v>25.839905168271752</v>
      </c>
      <c r="I217" s="41">
        <v>27.44</v>
      </c>
      <c r="J217" s="41">
        <v>33.26</v>
      </c>
      <c r="K217" s="26">
        <v>28.32</v>
      </c>
      <c r="L217" s="41"/>
      <c r="M217" s="41"/>
      <c r="N217" s="41"/>
      <c r="O217" s="41"/>
      <c r="P217" s="26">
        <v>28.007415381755166</v>
      </c>
      <c r="Q217" s="41">
        <v>27.694830763510332</v>
      </c>
      <c r="R217" s="38"/>
      <c r="S217" s="28">
        <v>-0.16769230769230767</v>
      </c>
      <c r="T217" s="28">
        <v>-0.22748613782113405</v>
      </c>
      <c r="U217" s="12">
        <v>0.33249999999999957</v>
      </c>
      <c r="V217" s="12">
        <v>-0.31258461824483497</v>
      </c>
      <c r="W217" s="334" t="s">
        <v>139</v>
      </c>
      <c r="Y217" s="12"/>
    </row>
    <row r="218" spans="1:25" ht="21" x14ac:dyDescent="0.25">
      <c r="A218" s="585"/>
      <c r="B218" s="15" t="s">
        <v>52</v>
      </c>
      <c r="C218" s="11"/>
      <c r="D218" s="11"/>
      <c r="E218" s="6">
        <v>2015</v>
      </c>
      <c r="F218" s="41">
        <v>27.654310830577458</v>
      </c>
      <c r="G218" s="41">
        <v>29.190629000000001</v>
      </c>
      <c r="H218" s="41">
        <v>21.675492014870869</v>
      </c>
      <c r="I218" s="41">
        <v>23.43</v>
      </c>
      <c r="J218" s="41">
        <v>27</v>
      </c>
      <c r="K218" s="26">
        <v>21.67</v>
      </c>
      <c r="L218" s="41"/>
      <c r="M218" s="41"/>
      <c r="N218" s="41"/>
      <c r="O218" s="41"/>
      <c r="P218" s="26">
        <v>21.005076574380283</v>
      </c>
      <c r="Q218" s="41">
        <v>20.340153148760564</v>
      </c>
      <c r="R218" s="38"/>
      <c r="S218" s="28"/>
      <c r="T218" s="28">
        <v>-0.37766175813453373</v>
      </c>
      <c r="U218" s="12">
        <v>-8.1788853822182261E-2</v>
      </c>
      <c r="V218" s="12">
        <v>-0.6649234256197174</v>
      </c>
      <c r="W218" s="334" t="s">
        <v>139</v>
      </c>
      <c r="Y218" s="12"/>
    </row>
    <row r="219" spans="1:25" ht="21" x14ac:dyDescent="0.25">
      <c r="A219" s="586"/>
      <c r="B219" s="15" t="s">
        <v>53</v>
      </c>
      <c r="C219" s="11"/>
      <c r="D219" s="37"/>
      <c r="E219" s="6">
        <v>2015</v>
      </c>
      <c r="F219" s="41">
        <v>14.388140238073332</v>
      </c>
      <c r="G219" s="41">
        <v>20.171772000000001</v>
      </c>
      <c r="H219" s="41">
        <v>12.272966670587385</v>
      </c>
      <c r="I219" s="41">
        <v>17.100000000000001</v>
      </c>
      <c r="J219" s="41">
        <v>17.29</v>
      </c>
      <c r="K219" s="26">
        <v>15.85</v>
      </c>
      <c r="L219" s="41"/>
      <c r="M219" s="41"/>
      <c r="N219" s="41"/>
      <c r="O219" s="41"/>
      <c r="P219" s="26">
        <v>16.012428862436295</v>
      </c>
      <c r="Q219" s="41">
        <v>16.174857724872592</v>
      </c>
      <c r="R219" s="38"/>
      <c r="S219" s="28"/>
      <c r="T219" s="28">
        <v>5.0215265320786226E-2</v>
      </c>
      <c r="U219" s="12">
        <v>0.36273247024083344</v>
      </c>
      <c r="V219" s="12">
        <v>0.16242886243629645</v>
      </c>
      <c r="W219" s="61" t="s">
        <v>228</v>
      </c>
      <c r="Y219" s="12"/>
    </row>
    <row r="220" spans="1:25" ht="40.5" x14ac:dyDescent="0.25">
      <c r="A220" s="14" t="s">
        <v>159</v>
      </c>
      <c r="B220" s="1" t="s">
        <v>108</v>
      </c>
      <c r="C220" s="11">
        <v>2010</v>
      </c>
      <c r="D220" s="37">
        <v>0</v>
      </c>
      <c r="E220" s="11">
        <v>2015</v>
      </c>
      <c r="F220" s="78">
        <v>1</v>
      </c>
      <c r="G220" s="78"/>
      <c r="H220" s="78"/>
      <c r="I220" s="78">
        <v>7</v>
      </c>
      <c r="J220" s="78"/>
      <c r="K220" s="66"/>
      <c r="L220" s="78"/>
      <c r="M220" s="78"/>
      <c r="N220" s="78">
        <v>7.8571428571428568</v>
      </c>
      <c r="O220" s="78">
        <v>8.7142857142857135</v>
      </c>
      <c r="P220" s="66">
        <v>9.5714285714285712</v>
      </c>
      <c r="Q220" s="78">
        <v>10.428571428571429</v>
      </c>
      <c r="R220" s="4">
        <v>14</v>
      </c>
      <c r="S220" s="29">
        <v>0.5</v>
      </c>
      <c r="T220" s="29">
        <v>0.46153846153846156</v>
      </c>
      <c r="U220" s="33">
        <v>1</v>
      </c>
      <c r="V220" s="33">
        <v>0.8571428571428571</v>
      </c>
      <c r="W220" s="61" t="s">
        <v>228</v>
      </c>
      <c r="Y220" s="33"/>
    </row>
    <row r="221" spans="1:25" ht="40.5" x14ac:dyDescent="0.25">
      <c r="A221" s="14" t="s">
        <v>159</v>
      </c>
      <c r="B221" s="1" t="s">
        <v>109</v>
      </c>
      <c r="C221" s="14">
        <v>2010</v>
      </c>
      <c r="D221" s="33">
        <v>0</v>
      </c>
      <c r="E221" s="11">
        <v>2015</v>
      </c>
      <c r="F221" s="79">
        <v>26</v>
      </c>
      <c r="G221" s="79">
        <v>1</v>
      </c>
      <c r="H221" s="80">
        <v>1</v>
      </c>
      <c r="I221" s="80">
        <v>2</v>
      </c>
      <c r="J221" s="80">
        <v>14</v>
      </c>
      <c r="K221" s="45"/>
      <c r="L221" s="79"/>
      <c r="M221" s="80"/>
      <c r="N221" s="80"/>
      <c r="O221" s="80">
        <v>12.5</v>
      </c>
      <c r="P221" s="45">
        <v>11</v>
      </c>
      <c r="Q221" s="79">
        <v>9.5</v>
      </c>
      <c r="R221" s="13">
        <v>33</v>
      </c>
      <c r="S221" s="29">
        <v>0.42424242424242425</v>
      </c>
      <c r="T221" s="29">
        <v>-1.7142857142857142</v>
      </c>
      <c r="U221" s="33">
        <v>-1.5</v>
      </c>
      <c r="V221" s="33">
        <v>-1.5</v>
      </c>
      <c r="W221" s="334" t="s">
        <v>139</v>
      </c>
      <c r="Y221" s="12"/>
    </row>
    <row r="222" spans="1:25" ht="18.75" x14ac:dyDescent="0.25">
      <c r="A222" s="584" t="s">
        <v>160</v>
      </c>
      <c r="B222" s="1" t="s">
        <v>110</v>
      </c>
      <c r="C222" s="14">
        <v>2009</v>
      </c>
      <c r="D222" s="33">
        <v>26.8</v>
      </c>
      <c r="E222" s="11">
        <v>2015</v>
      </c>
      <c r="F222" s="52">
        <v>54.2</v>
      </c>
      <c r="G222" s="52">
        <v>79.7</v>
      </c>
      <c r="H222" s="45">
        <v>81.599999999999994</v>
      </c>
      <c r="I222" s="45">
        <v>85.2</v>
      </c>
      <c r="J222" s="45">
        <v>84.4</v>
      </c>
      <c r="K222" s="45"/>
      <c r="L222" s="52"/>
      <c r="M222" s="45"/>
      <c r="N222" s="45"/>
      <c r="O222" s="45">
        <v>88.175000000000011</v>
      </c>
      <c r="P222" s="45">
        <v>91.950000000000017</v>
      </c>
      <c r="Q222" s="52">
        <v>95.725000000000023</v>
      </c>
      <c r="R222" s="13">
        <v>60</v>
      </c>
      <c r="S222" s="29">
        <v>1.7349397590361446</v>
      </c>
      <c r="T222" s="29">
        <v>5.2068965517241406</v>
      </c>
      <c r="U222" s="33">
        <v>4.4314285714285706</v>
      </c>
      <c r="V222" s="33">
        <v>3.7750000000000004</v>
      </c>
      <c r="W222" s="333" t="s">
        <v>142</v>
      </c>
      <c r="Y222" s="12"/>
    </row>
    <row r="223" spans="1:25" ht="18.75" x14ac:dyDescent="0.25">
      <c r="A223" s="585"/>
      <c r="B223" s="15" t="s">
        <v>39</v>
      </c>
      <c r="C223" s="9"/>
      <c r="D223" s="85"/>
      <c r="E223" s="6"/>
      <c r="F223" s="86"/>
      <c r="G223" s="86"/>
      <c r="H223" s="85"/>
      <c r="I223" s="85">
        <v>84.6</v>
      </c>
      <c r="J223" s="85">
        <v>83.1</v>
      </c>
      <c r="K223" s="26"/>
      <c r="L223" s="86"/>
      <c r="M223" s="85"/>
      <c r="N223" s="85"/>
      <c r="O223" s="85"/>
      <c r="P223" s="26"/>
      <c r="Q223" s="86"/>
      <c r="R223" s="84"/>
      <c r="S223" s="28">
        <v>1.385</v>
      </c>
      <c r="T223" s="28">
        <v>1.385</v>
      </c>
      <c r="U223" s="12"/>
      <c r="V223" s="12">
        <v>10.387499999999999</v>
      </c>
      <c r="W223" s="333"/>
      <c r="Y223" s="12"/>
    </row>
    <row r="224" spans="1:25" ht="18.75" x14ac:dyDescent="0.25">
      <c r="A224" s="585"/>
      <c r="B224" s="15" t="s">
        <v>40</v>
      </c>
      <c r="C224" s="9"/>
      <c r="D224" s="85"/>
      <c r="E224" s="6"/>
      <c r="F224" s="86"/>
      <c r="G224" s="86"/>
      <c r="H224" s="85"/>
      <c r="I224" s="85">
        <v>85.9</v>
      </c>
      <c r="J224" s="85">
        <v>85.6</v>
      </c>
      <c r="K224" s="26"/>
      <c r="L224" s="86"/>
      <c r="M224" s="85"/>
      <c r="N224" s="85"/>
      <c r="O224" s="85"/>
      <c r="P224" s="26"/>
      <c r="Q224" s="86"/>
      <c r="R224" s="84"/>
      <c r="S224" s="28">
        <v>1.4266666666666665</v>
      </c>
      <c r="T224" s="28">
        <v>1.4266666666666665</v>
      </c>
      <c r="U224" s="12"/>
      <c r="V224" s="12">
        <v>10.7</v>
      </c>
      <c r="W224" s="333"/>
      <c r="Y224" s="12"/>
    </row>
    <row r="225" spans="1:25" ht="18.75" x14ac:dyDescent="0.25">
      <c r="A225" s="585"/>
      <c r="B225" s="15" t="s">
        <v>224</v>
      </c>
      <c r="C225" s="9"/>
      <c r="D225" s="85"/>
      <c r="E225" s="6"/>
      <c r="F225" s="86"/>
      <c r="G225" s="86"/>
      <c r="H225" s="85"/>
      <c r="I225" s="85">
        <v>81.7</v>
      </c>
      <c r="J225" s="85">
        <v>100</v>
      </c>
      <c r="K225" s="26"/>
      <c r="L225" s="86"/>
      <c r="M225" s="85"/>
      <c r="N225" s="85"/>
      <c r="O225" s="85"/>
      <c r="P225" s="26"/>
      <c r="Q225" s="86"/>
      <c r="R225" s="84"/>
      <c r="S225" s="28">
        <v>1.6666666666666667</v>
      </c>
      <c r="T225" s="28">
        <v>1.6666666666666667</v>
      </c>
      <c r="U225" s="12"/>
      <c r="V225" s="12">
        <v>12.5</v>
      </c>
      <c r="W225" s="333"/>
      <c r="Y225" s="12"/>
    </row>
    <row r="226" spans="1:25" ht="18.75" x14ac:dyDescent="0.25">
      <c r="A226" s="585"/>
      <c r="B226" s="15" t="s">
        <v>225</v>
      </c>
      <c r="C226" s="9"/>
      <c r="D226" s="85"/>
      <c r="E226" s="6"/>
      <c r="F226" s="86"/>
      <c r="G226" s="86"/>
      <c r="H226" s="85"/>
      <c r="I226" s="85">
        <v>94.9</v>
      </c>
      <c r="J226" s="85">
        <v>91.9</v>
      </c>
      <c r="K226" s="26"/>
      <c r="L226" s="86"/>
      <c r="M226" s="85"/>
      <c r="N226" s="85"/>
      <c r="O226" s="85"/>
      <c r="P226" s="26"/>
      <c r="Q226" s="86"/>
      <c r="R226" s="84"/>
      <c r="S226" s="28">
        <v>1.5316666666666667</v>
      </c>
      <c r="T226" s="28">
        <v>1.5316666666666667</v>
      </c>
      <c r="U226" s="12"/>
      <c r="V226" s="12">
        <v>11.487500000000001</v>
      </c>
      <c r="W226" s="333"/>
      <c r="Y226" s="12"/>
    </row>
    <row r="227" spans="1:25" ht="18.75" x14ac:dyDescent="0.25">
      <c r="A227" s="585"/>
      <c r="B227" s="15" t="s">
        <v>226</v>
      </c>
      <c r="C227" s="9"/>
      <c r="D227" s="85"/>
      <c r="E227" s="6"/>
      <c r="F227" s="86"/>
      <c r="G227" s="86"/>
      <c r="H227" s="85"/>
      <c r="I227" s="85">
        <v>87</v>
      </c>
      <c r="J227" s="85">
        <v>87.2</v>
      </c>
      <c r="K227" s="26"/>
      <c r="L227" s="86"/>
      <c r="M227" s="85"/>
      <c r="N227" s="85"/>
      <c r="O227" s="85"/>
      <c r="P227" s="26"/>
      <c r="Q227" s="86"/>
      <c r="R227" s="84"/>
      <c r="S227" s="28">
        <v>1.4533333333333334</v>
      </c>
      <c r="T227" s="28">
        <v>1.4533333333333334</v>
      </c>
      <c r="U227" s="12"/>
      <c r="V227" s="12">
        <v>10.9</v>
      </c>
      <c r="W227" s="333"/>
      <c r="Y227" s="12"/>
    </row>
    <row r="228" spans="1:25" ht="18.75" x14ac:dyDescent="0.25">
      <c r="A228" s="586"/>
      <c r="B228" s="15" t="s">
        <v>227</v>
      </c>
      <c r="C228" s="9"/>
      <c r="D228" s="85"/>
      <c r="E228" s="6"/>
      <c r="F228" s="86"/>
      <c r="G228" s="86"/>
      <c r="H228" s="85"/>
      <c r="I228" s="85">
        <v>32.799999999999997</v>
      </c>
      <c r="J228" s="85">
        <v>53.3</v>
      </c>
      <c r="K228" s="26"/>
      <c r="L228" s="86"/>
      <c r="M228" s="85"/>
      <c r="N228" s="85"/>
      <c r="O228" s="85"/>
      <c r="P228" s="26"/>
      <c r="Q228" s="86"/>
      <c r="R228" s="84"/>
      <c r="S228" s="28">
        <v>0.88833333333333331</v>
      </c>
      <c r="T228" s="28">
        <v>0.88833333333333331</v>
      </c>
      <c r="U228" s="12"/>
      <c r="V228" s="12">
        <v>6.6624999999999996</v>
      </c>
      <c r="W228" s="333"/>
      <c r="Y228" s="12"/>
    </row>
    <row r="229" spans="1:25" ht="40.5" x14ac:dyDescent="0.25">
      <c r="A229" s="14" t="s">
        <v>161</v>
      </c>
      <c r="B229" s="1" t="s">
        <v>111</v>
      </c>
      <c r="C229" s="14" t="s">
        <v>112</v>
      </c>
      <c r="D229" s="80">
        <v>1.3</v>
      </c>
      <c r="E229" s="11">
        <v>2015</v>
      </c>
      <c r="F229" s="79">
        <v>2</v>
      </c>
      <c r="G229" s="79">
        <v>6</v>
      </c>
      <c r="H229" s="80">
        <v>3</v>
      </c>
      <c r="I229" s="80"/>
      <c r="J229" s="80"/>
      <c r="K229" s="45"/>
      <c r="L229" s="79"/>
      <c r="M229" s="80">
        <v>3.1666666666666665</v>
      </c>
      <c r="N229" s="80">
        <v>3.333333333333333</v>
      </c>
      <c r="O229" s="80">
        <v>3.4999999999999996</v>
      </c>
      <c r="P229" s="45">
        <v>3.6666666666666661</v>
      </c>
      <c r="Q229" s="79">
        <v>3.8333333333333326</v>
      </c>
      <c r="R229" s="13">
        <v>7</v>
      </c>
      <c r="S229" s="29">
        <v>0.2982456140350877</v>
      </c>
      <c r="T229" s="29">
        <v>0.2</v>
      </c>
      <c r="U229" s="33">
        <v>0</v>
      </c>
      <c r="V229" s="33">
        <v>0.16666666666666666</v>
      </c>
      <c r="W229" s="61" t="s">
        <v>228</v>
      </c>
      <c r="Y229" s="14"/>
    </row>
    <row r="230" spans="1:25" ht="21" x14ac:dyDescent="0.25">
      <c r="A230" s="258" t="s">
        <v>162</v>
      </c>
      <c r="B230" s="259" t="s">
        <v>211</v>
      </c>
      <c r="C230" s="258">
        <v>2008</v>
      </c>
      <c r="D230" s="79">
        <v>42.857142857142854</v>
      </c>
      <c r="E230" s="260">
        <v>2015</v>
      </c>
      <c r="F230" s="79">
        <v>45.86</v>
      </c>
      <c r="G230" s="79">
        <v>65.3</v>
      </c>
      <c r="H230" s="79">
        <v>64.900000000000006</v>
      </c>
      <c r="I230" s="79"/>
      <c r="J230" s="79"/>
      <c r="K230" s="52"/>
      <c r="L230" s="79"/>
      <c r="M230" s="79">
        <v>68.07380952380953</v>
      </c>
      <c r="N230" s="79">
        <v>71.247619047619054</v>
      </c>
      <c r="O230" s="79">
        <v>74.421428571428578</v>
      </c>
      <c r="P230" s="52">
        <v>77.595238095238102</v>
      </c>
      <c r="Q230" s="79">
        <v>80.769047619047626</v>
      </c>
      <c r="R230" s="263">
        <v>75.714285714285708</v>
      </c>
      <c r="S230" s="264">
        <v>0.67086956521739161</v>
      </c>
      <c r="T230" s="264">
        <v>0.63776437936644692</v>
      </c>
      <c r="U230" s="265">
        <v>3.1738095238095254</v>
      </c>
      <c r="V230" s="265">
        <v>3.1738095238095254</v>
      </c>
      <c r="W230" s="94" t="s">
        <v>140</v>
      </c>
      <c r="Y230" s="265"/>
    </row>
    <row r="231" spans="1:25" ht="27" x14ac:dyDescent="0.25">
      <c r="A231" s="14" t="s">
        <v>163</v>
      </c>
      <c r="B231" s="1" t="s">
        <v>212</v>
      </c>
      <c r="C231" s="14">
        <v>2009</v>
      </c>
      <c r="D231" s="80">
        <v>4</v>
      </c>
      <c r="E231" s="11">
        <v>2015</v>
      </c>
      <c r="F231" s="52">
        <v>3.5</v>
      </c>
      <c r="G231" s="52">
        <v>3.8</v>
      </c>
      <c r="H231" s="45">
        <v>3.8</v>
      </c>
      <c r="I231" s="45">
        <v>3.8</v>
      </c>
      <c r="J231" s="45">
        <v>3.8</v>
      </c>
      <c r="K231" s="45">
        <v>3.88</v>
      </c>
      <c r="L231" s="52"/>
      <c r="M231" s="45"/>
      <c r="N231" s="45"/>
      <c r="O231" s="45"/>
      <c r="P231" s="45">
        <v>3.9222222222222221</v>
      </c>
      <c r="Q231" s="52">
        <v>3.9644444444444442</v>
      </c>
      <c r="R231" s="13">
        <v>4.4000000000000004</v>
      </c>
      <c r="S231" s="29">
        <v>-0.3</v>
      </c>
      <c r="T231" s="29">
        <v>0.42222222222222194</v>
      </c>
      <c r="U231" s="33">
        <v>4.285714285714283E-2</v>
      </c>
      <c r="V231" s="33">
        <v>4.222222222222221E-2</v>
      </c>
      <c r="W231" s="61" t="s">
        <v>228</v>
      </c>
      <c r="Y231" s="12"/>
    </row>
    <row r="232" spans="1:25" ht="27" x14ac:dyDescent="0.25">
      <c r="A232" s="14" t="s">
        <v>163</v>
      </c>
      <c r="B232" s="1" t="s">
        <v>213</v>
      </c>
      <c r="C232" s="14">
        <v>2009</v>
      </c>
      <c r="D232" s="80">
        <v>4</v>
      </c>
      <c r="E232" s="11">
        <v>2015</v>
      </c>
      <c r="F232" s="52">
        <v>3.23</v>
      </c>
      <c r="G232" s="52">
        <v>4.0999999999999996</v>
      </c>
      <c r="H232" s="45">
        <v>4.0999999999999996</v>
      </c>
      <c r="I232" s="45">
        <v>4.2</v>
      </c>
      <c r="J232" s="45">
        <v>4.2</v>
      </c>
      <c r="K232" s="45">
        <v>4.38</v>
      </c>
      <c r="L232" s="52"/>
      <c r="M232" s="45"/>
      <c r="N232" s="45"/>
      <c r="O232" s="45"/>
      <c r="P232" s="45">
        <v>4.5077777777777772</v>
      </c>
      <c r="Q232" s="52">
        <v>4.6355555555555554</v>
      </c>
      <c r="R232" s="13">
        <v>5.7</v>
      </c>
      <c r="S232" s="29">
        <v>0.22352941176470581</v>
      </c>
      <c r="T232" s="29">
        <v>0.46558704453441291</v>
      </c>
      <c r="U232" s="33">
        <v>0.1385714285714286</v>
      </c>
      <c r="V232" s="33">
        <v>0.12777777777777777</v>
      </c>
      <c r="W232" s="61" t="s">
        <v>228</v>
      </c>
      <c r="Y232" s="12"/>
    </row>
    <row r="233" spans="1:25" ht="40.5" x14ac:dyDescent="0.25">
      <c r="A233" s="14" t="s">
        <v>164</v>
      </c>
      <c r="B233" s="1" t="s">
        <v>113</v>
      </c>
      <c r="C233" s="14" t="s">
        <v>112</v>
      </c>
      <c r="D233" s="81">
        <v>4.9000000000000002E-2</v>
      </c>
      <c r="E233" s="11">
        <v>2015</v>
      </c>
      <c r="F233" s="82">
        <v>5.701654325159513E-2</v>
      </c>
      <c r="G233" s="82">
        <v>5.8854614432079004E-2</v>
      </c>
      <c r="H233" s="81">
        <v>5.8358679969938078E-2</v>
      </c>
      <c r="I233" s="81">
        <v>5.5947819551681745E-2</v>
      </c>
      <c r="J233" s="81">
        <v>5.5290540614026391E-2</v>
      </c>
      <c r="K233" s="81">
        <v>5.4386458104095217E-2</v>
      </c>
      <c r="L233" s="82"/>
      <c r="M233" s="81"/>
      <c r="N233" s="81"/>
      <c r="O233" s="81"/>
      <c r="P233" s="81">
        <v>5.4094226421039671E-2</v>
      </c>
      <c r="Q233" s="82">
        <v>5.3801994737984124E-2</v>
      </c>
      <c r="R233" s="56">
        <v>0.13500000000000001</v>
      </c>
      <c r="S233" s="29">
        <v>6.2633233768549013E-2</v>
      </c>
      <c r="T233" s="29">
        <v>-3.3726193441068641E-2</v>
      </c>
      <c r="U233" s="83">
        <v>-4.1690935566072139E-4</v>
      </c>
      <c r="V233" s="83">
        <v>-2.9223168305554583E-4</v>
      </c>
      <c r="W233" s="334" t="s">
        <v>139</v>
      </c>
      <c r="Y233" s="70"/>
    </row>
    <row r="234" spans="1:25" ht="40.5" x14ac:dyDescent="0.25">
      <c r="A234" s="14" t="s">
        <v>165</v>
      </c>
      <c r="B234" s="1" t="s">
        <v>114</v>
      </c>
      <c r="C234" s="14" t="s">
        <v>115</v>
      </c>
      <c r="D234" s="81">
        <v>5.5E-2</v>
      </c>
      <c r="E234" s="11">
        <v>2015</v>
      </c>
      <c r="F234" s="82">
        <v>4.6581532115418135E-2</v>
      </c>
      <c r="G234" s="82">
        <v>4.965804980521963E-2</v>
      </c>
      <c r="H234" s="81">
        <v>4.6210519181071524E-2</v>
      </c>
      <c r="I234" s="81">
        <v>4.5002906675717873E-2</v>
      </c>
      <c r="J234" s="81">
        <v>4.7779068467831316E-2</v>
      </c>
      <c r="K234" s="81">
        <v>4.8000000000000001E-2</v>
      </c>
      <c r="L234" s="82"/>
      <c r="M234" s="81"/>
      <c r="N234" s="81"/>
      <c r="O234" s="81"/>
      <c r="P234" s="81">
        <v>4.8157607542731316E-2</v>
      </c>
      <c r="Q234" s="82">
        <v>4.8315215085462632E-2</v>
      </c>
      <c r="R234" s="56">
        <v>0.113</v>
      </c>
      <c r="S234" s="29">
        <v>-0.12068965517241377</v>
      </c>
      <c r="T234" s="29">
        <v>2.1356528233183524E-2</v>
      </c>
      <c r="U234" s="83">
        <v>2.8981658067874546E-4</v>
      </c>
      <c r="V234" s="83">
        <v>1.5760754273131842E-4</v>
      </c>
      <c r="W234" s="61" t="s">
        <v>228</v>
      </c>
      <c r="Y234" s="33"/>
    </row>
    <row r="235" spans="1:25" ht="40.5" x14ac:dyDescent="0.25">
      <c r="A235" s="14" t="s">
        <v>166</v>
      </c>
      <c r="B235" s="1" t="s">
        <v>116</v>
      </c>
      <c r="C235" s="14" t="s">
        <v>115</v>
      </c>
      <c r="D235" s="81">
        <v>9.7000000000000003E-2</v>
      </c>
      <c r="E235" s="11">
        <v>2015</v>
      </c>
      <c r="F235" s="82">
        <v>0.14734755244665915</v>
      </c>
      <c r="G235" s="82">
        <v>0.14500615143719942</v>
      </c>
      <c r="H235" s="81">
        <v>0.12417966537255282</v>
      </c>
      <c r="I235" s="81">
        <v>0.12798644739873363</v>
      </c>
      <c r="J235" s="81">
        <v>0.12672429102983801</v>
      </c>
      <c r="K235" s="81">
        <v>0.128</v>
      </c>
      <c r="L235" s="82"/>
      <c r="M235" s="81"/>
      <c r="N235" s="81"/>
      <c r="O235" s="81"/>
      <c r="P235" s="81">
        <v>0.12585027195037121</v>
      </c>
      <c r="Q235" s="82">
        <v>0.12370054390074242</v>
      </c>
      <c r="R235" s="56">
        <v>0.14899999999999999</v>
      </c>
      <c r="S235" s="29">
        <v>0.59615384615384626</v>
      </c>
      <c r="T235" s="29">
        <v>-11.708421491225609</v>
      </c>
      <c r="U235" s="83">
        <v>-5.7142857142857191E-4</v>
      </c>
      <c r="V235" s="83">
        <v>-2.1497280496287938E-3</v>
      </c>
      <c r="W235" s="334" t="s">
        <v>139</v>
      </c>
      <c r="Y235" s="12"/>
    </row>
    <row r="236" spans="1:25" ht="21" x14ac:dyDescent="0.25">
      <c r="A236" s="584" t="s">
        <v>164</v>
      </c>
      <c r="B236" s="1" t="s">
        <v>117</v>
      </c>
      <c r="C236" s="14"/>
      <c r="D236" s="80"/>
      <c r="E236" s="11"/>
      <c r="F236" s="79"/>
      <c r="G236" s="79"/>
      <c r="H236" s="80"/>
      <c r="I236" s="80"/>
      <c r="J236" s="80"/>
      <c r="K236" s="45"/>
      <c r="L236" s="79"/>
      <c r="M236" s="80"/>
      <c r="N236" s="80"/>
      <c r="O236" s="80"/>
      <c r="P236" s="45"/>
      <c r="Q236" s="79"/>
      <c r="R236" s="23"/>
      <c r="S236" s="28"/>
      <c r="T236" s="28"/>
      <c r="U236" s="12"/>
      <c r="V236" s="12"/>
      <c r="W236" s="338"/>
      <c r="Y236" s="12"/>
    </row>
    <row r="237" spans="1:25" ht="21" x14ac:dyDescent="0.25">
      <c r="A237" s="585"/>
      <c r="B237" s="15" t="s">
        <v>118</v>
      </c>
      <c r="C237" s="9">
        <v>2009</v>
      </c>
      <c r="D237" s="85">
        <v>1070</v>
      </c>
      <c r="E237" s="6">
        <v>2015</v>
      </c>
      <c r="F237" s="86">
        <v>946.05</v>
      </c>
      <c r="G237" s="86">
        <v>1080.55</v>
      </c>
      <c r="H237" s="85">
        <v>985.97</v>
      </c>
      <c r="I237" s="85">
        <v>1185.17</v>
      </c>
      <c r="J237" s="85">
        <v>1294.51</v>
      </c>
      <c r="K237" s="26">
        <v>1207.33</v>
      </c>
      <c r="L237" s="86"/>
      <c r="M237" s="85"/>
      <c r="N237" s="85"/>
      <c r="O237" s="85"/>
      <c r="P237" s="26">
        <v>1236.3611111111111</v>
      </c>
      <c r="Q237" s="86">
        <v>1265.3922222222222</v>
      </c>
      <c r="R237" s="84">
        <v>5365.6</v>
      </c>
      <c r="S237" s="28">
        <v>3.1969922711611864E-2</v>
      </c>
      <c r="T237" s="28">
        <v>5.9119141089024892E-2</v>
      </c>
      <c r="U237" s="12">
        <v>-81.028571428571439</v>
      </c>
      <c r="V237" s="12">
        <v>29.031111111111109</v>
      </c>
      <c r="W237" s="61" t="s">
        <v>228</v>
      </c>
      <c r="Y237" s="12"/>
    </row>
    <row r="238" spans="1:25" ht="21" x14ac:dyDescent="0.25">
      <c r="A238" s="586"/>
      <c r="B238" s="15" t="s">
        <v>119</v>
      </c>
      <c r="C238" s="9">
        <v>2009</v>
      </c>
      <c r="D238" s="85">
        <v>1070</v>
      </c>
      <c r="E238" s="6">
        <v>2015</v>
      </c>
      <c r="F238" s="86">
        <v>1315.6150879240472</v>
      </c>
      <c r="G238" s="86">
        <v>1502.6599250752665</v>
      </c>
      <c r="H238" s="85">
        <v>1371.1298596618467</v>
      </c>
      <c r="I238" s="85">
        <v>1648.1465037690875</v>
      </c>
      <c r="J238" s="85">
        <v>1800.1985906200468</v>
      </c>
      <c r="K238" s="26">
        <v>1678.9632801980167</v>
      </c>
      <c r="L238" s="86"/>
      <c r="M238" s="85"/>
      <c r="N238" s="85"/>
      <c r="O238" s="85"/>
      <c r="P238" s="26">
        <v>1719.3353015617911</v>
      </c>
      <c r="Q238" s="86">
        <v>1759.7073229255654</v>
      </c>
      <c r="R238" s="84">
        <v>5365.6</v>
      </c>
      <c r="S238" s="28">
        <v>0.14176442876385525</v>
      </c>
      <c r="T238" s="28">
        <v>8.9715937259559675E-2</v>
      </c>
      <c r="U238" s="12">
        <v>-96.242857142857133</v>
      </c>
      <c r="V238" s="12">
        <v>40.372021363774394</v>
      </c>
      <c r="W238" s="61" t="s">
        <v>228</v>
      </c>
      <c r="Y238" s="12"/>
    </row>
    <row r="239" spans="1:25" ht="27" x14ac:dyDescent="0.25">
      <c r="A239" s="14" t="s">
        <v>164</v>
      </c>
      <c r="B239" s="1" t="s">
        <v>120</v>
      </c>
      <c r="C239" s="14">
        <v>2010</v>
      </c>
      <c r="D239" s="80">
        <v>13</v>
      </c>
      <c r="E239" s="11">
        <v>2015</v>
      </c>
      <c r="F239" s="45">
        <v>0.84577575259580184</v>
      </c>
      <c r="G239" s="51">
        <v>0.83622278398434302</v>
      </c>
      <c r="H239" s="51">
        <v>0.73339933700786619</v>
      </c>
      <c r="I239" s="52">
        <v>0.71804962042258924</v>
      </c>
      <c r="J239" s="51">
        <v>0.68323483822279907</v>
      </c>
      <c r="K239" s="51">
        <v>0.75003773015393904</v>
      </c>
      <c r="L239" s="51"/>
      <c r="M239" s="51"/>
      <c r="N239" s="52"/>
      <c r="O239" s="51"/>
      <c r="P239" s="51">
        <v>0.73940017210484321</v>
      </c>
      <c r="Q239" s="51">
        <v>0.72876261405574738</v>
      </c>
      <c r="R239" s="13" t="s">
        <v>122</v>
      </c>
      <c r="S239" s="29">
        <v>1.0208301891538383</v>
      </c>
      <c r="T239" s="29">
        <v>-0.62077153270813568</v>
      </c>
      <c r="U239" s="33">
        <v>-2.067371430149699E-2</v>
      </c>
      <c r="V239" s="33">
        <v>-1.0637558049095866E-2</v>
      </c>
      <c r="W239" s="334" t="s">
        <v>139</v>
      </c>
      <c r="Y239" s="12"/>
    </row>
    <row r="240" spans="1:25" ht="27" x14ac:dyDescent="0.25">
      <c r="A240" s="14" t="s">
        <v>167</v>
      </c>
      <c r="B240" s="1" t="s">
        <v>123</v>
      </c>
      <c r="C240" s="14">
        <v>2008</v>
      </c>
      <c r="D240" s="80">
        <v>4460</v>
      </c>
      <c r="E240" s="11">
        <v>2015</v>
      </c>
      <c r="F240" s="80">
        <v>2204.9</v>
      </c>
      <c r="G240" s="87">
        <v>3020.9999999999991</v>
      </c>
      <c r="H240" s="87">
        <v>2559.5999999999995</v>
      </c>
      <c r="I240" s="87">
        <v>3196.8000000000006</v>
      </c>
      <c r="J240" s="87">
        <v>4098.8</v>
      </c>
      <c r="K240" s="87">
        <v>4390.2</v>
      </c>
      <c r="L240" s="87"/>
      <c r="M240" s="87"/>
      <c r="N240" s="87"/>
      <c r="O240" s="87"/>
      <c r="P240" s="87">
        <v>4633.0111111111109</v>
      </c>
      <c r="Q240" s="87">
        <v>4875.8222222222221</v>
      </c>
      <c r="R240" s="13" t="s">
        <v>124</v>
      </c>
      <c r="S240" s="29">
        <v>3.1583710407239902E-2</v>
      </c>
      <c r="T240" s="29">
        <v>48.454545454545546</v>
      </c>
      <c r="U240" s="33">
        <v>225.68750000000006</v>
      </c>
      <c r="V240" s="33">
        <v>242.81111111111107</v>
      </c>
      <c r="W240" s="333" t="s">
        <v>142</v>
      </c>
      <c r="Y240" s="12"/>
    </row>
    <row r="241" spans="1:25" x14ac:dyDescent="0.25">
      <c r="A241" s="584" t="s">
        <v>168</v>
      </c>
      <c r="B241" s="1" t="s">
        <v>125</v>
      </c>
      <c r="C241" s="35"/>
      <c r="D241" s="44"/>
      <c r="E241" s="9"/>
      <c r="F241" s="26"/>
      <c r="G241" s="50"/>
      <c r="H241" s="50"/>
      <c r="I241" s="50"/>
      <c r="J241" s="50"/>
      <c r="K241" s="50"/>
      <c r="L241" s="50"/>
      <c r="M241" s="50"/>
      <c r="N241" s="50"/>
      <c r="O241" s="50"/>
      <c r="P241" s="50"/>
      <c r="Q241" s="50"/>
      <c r="R241" s="23"/>
      <c r="S241" s="28"/>
      <c r="T241" s="28"/>
      <c r="U241" s="12"/>
      <c r="V241" s="12"/>
      <c r="W241" s="3"/>
      <c r="Y241" s="12"/>
    </row>
    <row r="242" spans="1:25" ht="27" x14ac:dyDescent="0.25">
      <c r="A242" s="585"/>
      <c r="B242" s="15" t="s">
        <v>126</v>
      </c>
      <c r="C242" s="9" t="s">
        <v>127</v>
      </c>
      <c r="D242" s="26">
        <v>2.76</v>
      </c>
      <c r="E242" s="6">
        <v>2015</v>
      </c>
      <c r="F242" s="26">
        <v>4.3</v>
      </c>
      <c r="G242" s="50">
        <v>3.8</v>
      </c>
      <c r="H242" s="50">
        <v>4</v>
      </c>
      <c r="I242" s="50">
        <v>3.5</v>
      </c>
      <c r="J242" s="50">
        <v>4.4528879374433696</v>
      </c>
      <c r="K242" s="50">
        <v>4.7402725370045795</v>
      </c>
      <c r="L242" s="50"/>
      <c r="M242" s="50"/>
      <c r="N242" s="50"/>
      <c r="O242" s="50"/>
      <c r="P242" s="50">
        <v>4.7891917077828658</v>
      </c>
      <c r="Q242" s="50">
        <v>4.8381108785611522</v>
      </c>
      <c r="R242" s="23">
        <v>17.369999999999997</v>
      </c>
      <c r="S242" s="28">
        <v>0.13554226810435183</v>
      </c>
      <c r="T242" s="28">
        <v>3.3685733512209624E-2</v>
      </c>
      <c r="U242" s="12">
        <v>-8.7499999999999967E-2</v>
      </c>
      <c r="V242" s="12">
        <v>4.8919170778286634E-2</v>
      </c>
      <c r="W242" s="61" t="s">
        <v>228</v>
      </c>
      <c r="Y242" s="12"/>
    </row>
    <row r="243" spans="1:25" ht="27" x14ac:dyDescent="0.25">
      <c r="A243" s="586"/>
      <c r="B243" s="15" t="s">
        <v>128</v>
      </c>
      <c r="C243" s="9" t="s">
        <v>127</v>
      </c>
      <c r="D243" s="26">
        <v>10.39</v>
      </c>
      <c r="E243" s="6">
        <v>2015</v>
      </c>
      <c r="F243" s="85">
        <v>13.9</v>
      </c>
      <c r="G243" s="343">
        <v>13.4</v>
      </c>
      <c r="H243" s="343">
        <v>14.5</v>
      </c>
      <c r="I243" s="343">
        <v>13.5</v>
      </c>
      <c r="J243" s="343">
        <v>13.048437769719401</v>
      </c>
      <c r="K243" s="343">
        <v>14.353667675721701</v>
      </c>
      <c r="L243" s="50"/>
      <c r="M243" s="50"/>
      <c r="N243" s="50"/>
      <c r="O243" s="50"/>
      <c r="P243" s="50">
        <v>14.404075195246334</v>
      </c>
      <c r="Q243" s="50">
        <v>14.454482714770966</v>
      </c>
      <c r="R243" s="23">
        <v>25.519999999999996</v>
      </c>
      <c r="S243" s="28">
        <v>0.26197406977671522</v>
      </c>
      <c r="T243" s="28">
        <v>3.9041968650748743E-2</v>
      </c>
      <c r="U243" s="12">
        <v>-0.11250000000000004</v>
      </c>
      <c r="V243" s="12">
        <v>5.0407519524633355E-2</v>
      </c>
      <c r="W243" s="61" t="s">
        <v>228</v>
      </c>
      <c r="Y243" s="12"/>
    </row>
    <row r="244" spans="1:25" ht="27" x14ac:dyDescent="0.25">
      <c r="A244" s="14" t="s">
        <v>169</v>
      </c>
      <c r="B244" s="1" t="s">
        <v>214</v>
      </c>
      <c r="C244" s="14">
        <v>2010</v>
      </c>
      <c r="D244" s="80">
        <v>13</v>
      </c>
      <c r="E244" s="11">
        <v>2015</v>
      </c>
      <c r="F244" s="80">
        <v>13.635418857131601</v>
      </c>
      <c r="G244" s="87">
        <v>13.4089276384182</v>
      </c>
      <c r="H244" s="87">
        <v>12.4256758639039</v>
      </c>
      <c r="I244" s="87">
        <v>14.447637780369901</v>
      </c>
      <c r="J244" s="87">
        <v>13.903653048102699</v>
      </c>
      <c r="K244" s="87">
        <v>14.250557912643998</v>
      </c>
      <c r="L244" s="51"/>
      <c r="M244" s="51"/>
      <c r="N244" s="51"/>
      <c r="O244" s="51"/>
      <c r="P244" s="51">
        <v>14.318906696589821</v>
      </c>
      <c r="Q244" s="51">
        <v>14.387255480535643</v>
      </c>
      <c r="R244" s="13">
        <v>21.5</v>
      </c>
      <c r="S244" s="29">
        <v>0.14712446031105864</v>
      </c>
      <c r="T244" s="29">
        <v>7.8216378512440607E-2</v>
      </c>
      <c r="U244" s="33">
        <v>-2.4543368987162362E-2</v>
      </c>
      <c r="V244" s="33">
        <v>6.8348783945821945E-2</v>
      </c>
      <c r="W244" s="61" t="s">
        <v>228</v>
      </c>
      <c r="Y244" s="12"/>
    </row>
    <row r="245" spans="1:25" ht="27" x14ac:dyDescent="0.25">
      <c r="A245" s="14" t="s">
        <v>170</v>
      </c>
      <c r="B245" s="1" t="s">
        <v>215</v>
      </c>
      <c r="C245" s="14">
        <v>2008</v>
      </c>
      <c r="D245" s="359">
        <v>4460</v>
      </c>
      <c r="E245" s="11">
        <v>2015</v>
      </c>
      <c r="F245" s="359">
        <v>6500</v>
      </c>
      <c r="G245" s="360">
        <v>7990</v>
      </c>
      <c r="H245" s="360">
        <v>7170</v>
      </c>
      <c r="I245" s="360">
        <v>8100</v>
      </c>
      <c r="J245" s="360">
        <v>9070</v>
      </c>
      <c r="K245" s="360">
        <v>9700</v>
      </c>
      <c r="L245" s="87"/>
      <c r="M245" s="87"/>
      <c r="N245" s="87"/>
      <c r="O245" s="87"/>
      <c r="P245" s="87">
        <v>10055.555555555555</v>
      </c>
      <c r="Q245" s="87">
        <v>10411.111111111109</v>
      </c>
      <c r="R245" s="88">
        <v>10103.5</v>
      </c>
      <c r="S245" s="29">
        <v>0.92850181624878181</v>
      </c>
      <c r="T245" s="29">
        <v>0.88802553073400858</v>
      </c>
      <c r="U245" s="33">
        <v>318.75</v>
      </c>
      <c r="V245" s="33">
        <v>355.55555555555554</v>
      </c>
      <c r="W245" s="94" t="s">
        <v>140</v>
      </c>
      <c r="Y245" s="12"/>
    </row>
    <row r="246" spans="1:25" ht="40.5" x14ac:dyDescent="0.25">
      <c r="A246" s="14" t="s">
        <v>171</v>
      </c>
      <c r="B246" s="1" t="s">
        <v>216</v>
      </c>
      <c r="C246" s="14">
        <v>2008</v>
      </c>
      <c r="D246" s="80">
        <v>64</v>
      </c>
      <c r="E246" s="11">
        <v>2015</v>
      </c>
      <c r="F246" s="80">
        <v>66.400634123954305</v>
      </c>
      <c r="G246" s="87">
        <v>70.452455207570495</v>
      </c>
      <c r="H246" s="87">
        <v>63.157472164005803</v>
      </c>
      <c r="I246" s="87">
        <v>64.103015669225002</v>
      </c>
      <c r="J246" s="87">
        <v>63.006040944149703</v>
      </c>
      <c r="K246" s="87">
        <v>60.872100917619498</v>
      </c>
      <c r="L246" s="51"/>
      <c r="M246" s="51"/>
      <c r="N246" s="51"/>
      <c r="O246" s="51"/>
      <c r="P246" s="51">
        <v>60.257819450248967</v>
      </c>
      <c r="Q246" s="51">
        <v>59.643537982878435</v>
      </c>
      <c r="R246" s="13">
        <v>85</v>
      </c>
      <c r="S246" s="29">
        <v>-0.14894757535145248</v>
      </c>
      <c r="T246" s="29">
        <v>-0.29724310189817055</v>
      </c>
      <c r="U246" s="33">
        <v>-0.40625000000000089</v>
      </c>
      <c r="V246" s="33">
        <v>-0.61428146737053402</v>
      </c>
      <c r="W246" s="334" t="s">
        <v>139</v>
      </c>
      <c r="Y246" s="12"/>
    </row>
    <row r="247" spans="1:25" ht="21" x14ac:dyDescent="0.25">
      <c r="A247" s="14" t="s">
        <v>171</v>
      </c>
      <c r="B247" s="1" t="s">
        <v>217</v>
      </c>
      <c r="C247" s="14">
        <v>2008</v>
      </c>
      <c r="D247" s="80">
        <v>38.9</v>
      </c>
      <c r="E247" s="11">
        <v>2015</v>
      </c>
      <c r="F247" s="80">
        <v>31.144079916377599</v>
      </c>
      <c r="G247" s="87">
        <v>26.975981609302998</v>
      </c>
      <c r="H247" s="87">
        <v>33.111096603040401</v>
      </c>
      <c r="I247" s="87">
        <v>32.623124151697901</v>
      </c>
      <c r="J247" s="87">
        <v>32.396800553723999</v>
      </c>
      <c r="K247" s="87">
        <v>35.964539827374402</v>
      </c>
      <c r="L247" s="51"/>
      <c r="M247" s="51"/>
      <c r="N247" s="51"/>
      <c r="O247" s="51"/>
      <c r="P247" s="51">
        <v>36.500146484151827</v>
      </c>
      <c r="Q247" s="51">
        <v>37.035753140929252</v>
      </c>
      <c r="R247" s="13">
        <v>8.5</v>
      </c>
      <c r="S247" s="29">
        <v>9.6561189888999893E-2</v>
      </c>
      <c r="T247" s="29">
        <v>-0.21287947793852946</v>
      </c>
      <c r="U247" s="33">
        <v>0.12875000000000014</v>
      </c>
      <c r="V247" s="33">
        <v>0.53560665677742259</v>
      </c>
      <c r="W247" s="334" t="s">
        <v>139</v>
      </c>
      <c r="Y247" s="12"/>
    </row>
    <row r="248" spans="1:25" ht="27" x14ac:dyDescent="0.25">
      <c r="A248" s="14" t="s">
        <v>171</v>
      </c>
      <c r="B248" s="1" t="s">
        <v>218</v>
      </c>
      <c r="C248" s="14">
        <v>2008</v>
      </c>
      <c r="D248" s="80">
        <v>94.2</v>
      </c>
      <c r="E248" s="11">
        <v>2015</v>
      </c>
      <c r="F248" s="80">
        <v>96.434168686314393</v>
      </c>
      <c r="G248" s="87">
        <v>96.478469358714307</v>
      </c>
      <c r="H248" s="87">
        <v>94.421449532803294</v>
      </c>
      <c r="I248" s="87">
        <v>95.140973608737596</v>
      </c>
      <c r="J248" s="87">
        <v>93.199791519068995</v>
      </c>
      <c r="K248" s="87">
        <v>95.059988252636401</v>
      </c>
      <c r="L248" s="51"/>
      <c r="M248" s="51"/>
      <c r="N248" s="51"/>
      <c r="O248" s="51"/>
      <c r="P248" s="51">
        <v>94.907301537783297</v>
      </c>
      <c r="Q248" s="51">
        <v>94.754614822930193</v>
      </c>
      <c r="R248" s="13">
        <v>97</v>
      </c>
      <c r="S248" s="29">
        <v>0.3071386616558569</v>
      </c>
      <c r="T248" s="29">
        <v>-2.4286044275759706</v>
      </c>
      <c r="U248" s="33">
        <v>-0.15000000000000036</v>
      </c>
      <c r="V248" s="33">
        <v>-0.15268671485311025</v>
      </c>
      <c r="W248" s="61" t="s">
        <v>228</v>
      </c>
      <c r="Y248" s="12"/>
    </row>
    <row r="249" spans="1:25" ht="21" x14ac:dyDescent="0.25">
      <c r="A249" s="14" t="s">
        <v>171</v>
      </c>
      <c r="B249" s="1" t="s">
        <v>219</v>
      </c>
      <c r="C249" s="14">
        <v>2008</v>
      </c>
      <c r="D249" s="80">
        <v>530</v>
      </c>
      <c r="E249" s="11">
        <v>2015</v>
      </c>
      <c r="F249" s="45">
        <v>545.79999999999995</v>
      </c>
      <c r="G249" s="51">
        <v>422.9</v>
      </c>
      <c r="H249" s="51">
        <v>483.7</v>
      </c>
      <c r="I249" s="51">
        <v>666.2</v>
      </c>
      <c r="J249" s="51">
        <v>1443.6</v>
      </c>
      <c r="K249" s="51">
        <v>1340.5709159999999</v>
      </c>
      <c r="L249" s="51"/>
      <c r="M249" s="51"/>
      <c r="N249" s="51"/>
      <c r="O249" s="51"/>
      <c r="P249" s="51">
        <v>1428.8787955555554</v>
      </c>
      <c r="Q249" s="51">
        <v>1517.1866751111108</v>
      </c>
      <c r="R249" s="13">
        <v>62.5</v>
      </c>
      <c r="S249" s="29">
        <v>-1.733841531550802</v>
      </c>
      <c r="T249" s="29">
        <v>-1.6444670308297125</v>
      </c>
      <c r="U249" s="33">
        <v>112.23265336239521</v>
      </c>
      <c r="V249" s="33">
        <v>88.307879555555544</v>
      </c>
      <c r="W249" s="334" t="s">
        <v>139</v>
      </c>
      <c r="Y249" s="12"/>
    </row>
    <row r="250" spans="1:25" ht="21" x14ac:dyDescent="0.25">
      <c r="A250" s="14" t="s">
        <v>172</v>
      </c>
      <c r="B250" s="1" t="s">
        <v>129</v>
      </c>
      <c r="C250" s="11">
        <v>2010</v>
      </c>
      <c r="D250" s="11">
        <v>3.6</v>
      </c>
      <c r="E250" s="11">
        <v>2015</v>
      </c>
      <c r="F250" s="37">
        <v>3.5</v>
      </c>
      <c r="G250" s="11">
        <v>3.28</v>
      </c>
      <c r="H250" s="11">
        <v>3.28</v>
      </c>
      <c r="I250" s="11">
        <v>3.9</v>
      </c>
      <c r="J250" s="75">
        <v>4</v>
      </c>
      <c r="K250" s="37"/>
      <c r="L250" s="11"/>
      <c r="M250" s="11"/>
      <c r="N250" s="11"/>
      <c r="O250" s="37">
        <v>4.0625</v>
      </c>
      <c r="P250" s="37">
        <v>4.125</v>
      </c>
      <c r="Q250" s="37">
        <v>4.1875</v>
      </c>
      <c r="R250" s="13">
        <v>3</v>
      </c>
      <c r="S250" s="29">
        <v>-0.66666666666666641</v>
      </c>
      <c r="T250" s="29">
        <v>-1</v>
      </c>
      <c r="U250" s="33">
        <v>-3.6666666666666702E-2</v>
      </c>
      <c r="V250" s="33">
        <v>6.25E-2</v>
      </c>
      <c r="W250" s="334" t="s">
        <v>139</v>
      </c>
      <c r="Y250" s="33">
        <v>7.1428571428571397E-2</v>
      </c>
    </row>
    <row r="251" spans="1:25" ht="21" x14ac:dyDescent="0.25">
      <c r="A251" s="584" t="s">
        <v>173</v>
      </c>
      <c r="B251" s="1" t="s">
        <v>220</v>
      </c>
      <c r="C251" s="11">
        <v>2009</v>
      </c>
      <c r="D251" s="25">
        <v>15.78</v>
      </c>
      <c r="E251" s="11">
        <v>2015</v>
      </c>
      <c r="F251" s="78">
        <v>12.2</v>
      </c>
      <c r="G251" s="78">
        <v>12.2</v>
      </c>
      <c r="H251" s="78">
        <v>12.12</v>
      </c>
      <c r="I251" s="78">
        <v>12.15</v>
      </c>
      <c r="J251" s="78">
        <v>12.26</v>
      </c>
      <c r="K251" s="78">
        <v>12.25</v>
      </c>
      <c r="L251" s="25"/>
      <c r="M251" s="25"/>
      <c r="N251" s="25"/>
      <c r="O251" s="25"/>
      <c r="P251" s="25">
        <v>12.255555555555556</v>
      </c>
      <c r="Q251" s="25">
        <v>12.261111111111113</v>
      </c>
      <c r="R251" s="62">
        <v>24.4</v>
      </c>
      <c r="S251" s="29">
        <v>-0.40951276102088163</v>
      </c>
      <c r="T251" s="29">
        <v>4.0983606557377632E-3</v>
      </c>
      <c r="U251" s="76">
        <v>4.3199825025287252E-3</v>
      </c>
      <c r="V251" s="76">
        <v>5.5555555555556347E-3</v>
      </c>
      <c r="W251" s="61" t="s">
        <v>228</v>
      </c>
      <c r="Y251" s="33">
        <v>7.5000000000000622E-3</v>
      </c>
    </row>
    <row r="252" spans="1:25" ht="18.75" x14ac:dyDescent="0.25">
      <c r="A252" s="585"/>
      <c r="B252" s="15" t="s">
        <v>222</v>
      </c>
      <c r="C252" s="6"/>
      <c r="D252" s="41"/>
      <c r="E252" s="11">
        <v>2015</v>
      </c>
      <c r="F252" s="340">
        <v>25.8</v>
      </c>
      <c r="G252" s="340">
        <v>25.7</v>
      </c>
      <c r="H252" s="340">
        <v>25.7</v>
      </c>
      <c r="I252" s="340">
        <v>25.3</v>
      </c>
      <c r="J252" s="340">
        <v>25.3</v>
      </c>
      <c r="K252" s="340">
        <v>25.3</v>
      </c>
      <c r="L252" s="41"/>
      <c r="M252" s="41"/>
      <c r="N252" s="41"/>
      <c r="O252" s="41"/>
      <c r="P252" s="41">
        <v>25.244444444444444</v>
      </c>
      <c r="Q252" s="41">
        <v>25.188888888888886</v>
      </c>
      <c r="R252" s="62"/>
      <c r="S252" s="28"/>
      <c r="T252" s="28">
        <v>0.3571428571428566</v>
      </c>
      <c r="U252" s="12"/>
      <c r="V252" s="60">
        <v>-5.5555555555555552E-2</v>
      </c>
      <c r="W252" s="333" t="s">
        <v>142</v>
      </c>
      <c r="Y252" s="12"/>
    </row>
    <row r="253" spans="1:25" ht="21" x14ac:dyDescent="0.25">
      <c r="A253" s="586"/>
      <c r="B253" s="15" t="s">
        <v>223</v>
      </c>
      <c r="C253" s="11"/>
      <c r="D253" s="11"/>
      <c r="E253" s="11">
        <v>2015</v>
      </c>
      <c r="F253" s="77">
        <v>11.2</v>
      </c>
      <c r="G253" s="6">
        <v>11.2</v>
      </c>
      <c r="H253" s="6">
        <v>11.2</v>
      </c>
      <c r="I253" s="6">
        <v>10.8</v>
      </c>
      <c r="J253" s="6">
        <v>10.8</v>
      </c>
      <c r="K253" s="77">
        <v>10.8</v>
      </c>
      <c r="L253" s="6"/>
      <c r="M253" s="6"/>
      <c r="N253" s="6"/>
      <c r="O253" s="6"/>
      <c r="P253" s="7">
        <v>10.755555555555556</v>
      </c>
      <c r="Q253" s="7">
        <v>10.711111111111112</v>
      </c>
      <c r="R253" s="4"/>
      <c r="S253" s="28"/>
      <c r="T253" s="28">
        <v>-3.0303030303030196E-2</v>
      </c>
      <c r="U253" s="33"/>
      <c r="V253" s="12">
        <v>-4.4444444444444287E-2</v>
      </c>
      <c r="W253" s="334" t="s">
        <v>139</v>
      </c>
      <c r="Y253" s="33"/>
    </row>
    <row r="254" spans="1:25" ht="18.75" x14ac:dyDescent="0.25">
      <c r="A254" s="14" t="s">
        <v>173</v>
      </c>
      <c r="B254" s="1" t="s">
        <v>130</v>
      </c>
      <c r="C254" s="11">
        <v>2005</v>
      </c>
      <c r="D254" s="75">
        <v>0.1</v>
      </c>
      <c r="E254" s="11">
        <v>2015</v>
      </c>
      <c r="F254" s="37">
        <v>-1.9</v>
      </c>
      <c r="G254" s="37">
        <v>-1.9</v>
      </c>
      <c r="H254" s="37">
        <v>-1.9</v>
      </c>
      <c r="I254" s="37">
        <v>-0.25</v>
      </c>
      <c r="J254" s="37">
        <v>-0.25</v>
      </c>
      <c r="K254" s="37">
        <v>-0.25</v>
      </c>
      <c r="L254" s="37"/>
      <c r="M254" s="37"/>
      <c r="N254" s="37"/>
      <c r="O254" s="37"/>
      <c r="P254" s="37"/>
      <c r="Q254" s="37"/>
      <c r="R254" s="13">
        <v>-0.2</v>
      </c>
      <c r="S254" s="29">
        <v>1.1666666666666665</v>
      </c>
      <c r="T254" s="29">
        <v>0.97058823529411764</v>
      </c>
      <c r="U254" s="33">
        <v>0</v>
      </c>
      <c r="V254" s="33">
        <v>0.18333333333333332</v>
      </c>
      <c r="W254" s="333" t="s">
        <v>142</v>
      </c>
      <c r="Y254" s="33">
        <v>0.20624999999999999</v>
      </c>
    </row>
    <row r="255" spans="1:25" ht="40.5" x14ac:dyDescent="0.25">
      <c r="A255" s="14" t="s">
        <v>174</v>
      </c>
      <c r="B255" s="1" t="s">
        <v>221</v>
      </c>
      <c r="C255" s="11">
        <v>2010</v>
      </c>
      <c r="D255" s="75">
        <v>28</v>
      </c>
      <c r="E255" s="11">
        <v>2015</v>
      </c>
      <c r="F255" s="75">
        <v>34.9</v>
      </c>
      <c r="G255" s="75">
        <v>34.9</v>
      </c>
      <c r="H255" s="75">
        <v>34.9</v>
      </c>
      <c r="I255" s="75">
        <v>34.9</v>
      </c>
      <c r="J255" s="75">
        <v>34.9</v>
      </c>
      <c r="K255" s="347">
        <v>34.9</v>
      </c>
      <c r="L255" s="37"/>
      <c r="M255" s="37"/>
      <c r="N255" s="37"/>
      <c r="O255" s="37"/>
      <c r="P255" s="66">
        <v>34.9</v>
      </c>
      <c r="Q255" s="37">
        <v>34.9</v>
      </c>
      <c r="R255" s="13">
        <v>45</v>
      </c>
      <c r="S255" s="29">
        <v>0.40588235294117636</v>
      </c>
      <c r="T255" s="29">
        <v>0</v>
      </c>
      <c r="U255" s="33">
        <v>0</v>
      </c>
      <c r="V255" s="33">
        <v>0</v>
      </c>
      <c r="W255" s="335" t="s">
        <v>154</v>
      </c>
      <c r="Y255" s="33">
        <v>0</v>
      </c>
    </row>
  </sheetData>
  <mergeCells count="51">
    <mergeCell ref="R21:R24"/>
    <mergeCell ref="A25:A31"/>
    <mergeCell ref="A32:A34"/>
    <mergeCell ref="A41:A43"/>
    <mergeCell ref="A45:A47"/>
    <mergeCell ref="A54:A56"/>
    <mergeCell ref="A58:A60"/>
    <mergeCell ref="A62:A70"/>
    <mergeCell ref="A13:A16"/>
    <mergeCell ref="A17:A19"/>
    <mergeCell ref="A20:A24"/>
    <mergeCell ref="A35:A39"/>
    <mergeCell ref="A48:A52"/>
    <mergeCell ref="A236:A238"/>
    <mergeCell ref="A241:A243"/>
    <mergeCell ref="A117:A125"/>
    <mergeCell ref="A71:A79"/>
    <mergeCell ref="A80:A88"/>
    <mergeCell ref="A89:A97"/>
    <mergeCell ref="A215:A219"/>
    <mergeCell ref="A222:A228"/>
    <mergeCell ref="A251:A253"/>
    <mergeCell ref="L2:Q2"/>
    <mergeCell ref="A183:A189"/>
    <mergeCell ref="A194:A202"/>
    <mergeCell ref="A203:A205"/>
    <mergeCell ref="A162:A170"/>
    <mergeCell ref="A172:A174"/>
    <mergeCell ref="A176:A182"/>
    <mergeCell ref="A153:A155"/>
    <mergeCell ref="A156:A158"/>
    <mergeCell ref="A159:A161"/>
    <mergeCell ref="A126:A134"/>
    <mergeCell ref="A136:A138"/>
    <mergeCell ref="A139:A141"/>
    <mergeCell ref="A98:A106"/>
    <mergeCell ref="A113:A116"/>
    <mergeCell ref="B1:W1"/>
    <mergeCell ref="A8:A10"/>
    <mergeCell ref="A2:A3"/>
    <mergeCell ref="B2:B3"/>
    <mergeCell ref="C2:D2"/>
    <mergeCell ref="E2:F2"/>
    <mergeCell ref="U2:U3"/>
    <mergeCell ref="V2:V3"/>
    <mergeCell ref="W2:W3"/>
    <mergeCell ref="A4:A7"/>
    <mergeCell ref="G2:K2"/>
    <mergeCell ref="R2:R3"/>
    <mergeCell ref="S2:S3"/>
    <mergeCell ref="T2:T3"/>
  </mergeCells>
  <hyperlinks>
    <hyperlink ref="A1" location="Índice!A56" display="Índice" xr:uid="{5281A1A6-3C74-43BE-B728-BE9AE51061BF}"/>
  </hyperlinks>
  <pageMargins left="0.7" right="0.7" top="0.75" bottom="0.75" header="0.3" footer="0.3"/>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D7486-E8E2-46A1-98A8-F1F2FAC1908A}">
  <sheetPr>
    <tabColor rgb="FFEC1C24"/>
  </sheetPr>
  <dimension ref="A1:BV34"/>
  <sheetViews>
    <sheetView showGridLines="0" zoomScale="70" zoomScaleNormal="70" workbookViewId="0">
      <pane ySplit="2" topLeftCell="A3" activePane="bottomLeft" state="frozen"/>
      <selection pane="bottomLeft" activeCell="B1" sqref="B1:L1"/>
    </sheetView>
  </sheetViews>
  <sheetFormatPr baseColWidth="10" defaultColWidth="0" defaultRowHeight="15.75" zeroHeight="1" x14ac:dyDescent="0.25"/>
  <cols>
    <col min="1" max="1" width="37.28515625" style="189" customWidth="1"/>
    <col min="2" max="2" width="18.85546875" style="189" customWidth="1"/>
    <col min="3" max="3" width="56.140625" style="174" customWidth="1"/>
    <col min="4" max="5" width="32.85546875" style="174" customWidth="1"/>
    <col min="6" max="6" width="38.28515625" style="174" customWidth="1"/>
    <col min="7" max="7" width="29.85546875" style="189" hidden="1" customWidth="1"/>
    <col min="8" max="8" width="66.140625" style="189" hidden="1" customWidth="1"/>
    <col min="9" max="9" width="30.7109375" style="174" bestFit="1" customWidth="1"/>
    <col min="10" max="10" width="85.7109375" style="180" customWidth="1"/>
    <col min="11" max="11" width="25" style="180" bestFit="1" customWidth="1"/>
    <col min="12" max="12" width="67.7109375" style="174" customWidth="1"/>
    <col min="13" max="13" width="32.42578125" hidden="1" customWidth="1"/>
    <col min="14" max="16" width="7.7109375" hidden="1" customWidth="1"/>
    <col min="17" max="17" width="11.5703125" style="174" hidden="1" customWidth="1"/>
    <col min="18" max="24" width="0" style="174" hidden="1" customWidth="1"/>
    <col min="25" max="25" width="11.5703125" style="174" hidden="1" customWidth="1"/>
    <col min="26" max="58" width="0" style="174" hidden="1" customWidth="1"/>
    <col min="59" max="74" width="11.5703125" style="174" hidden="1" customWidth="1"/>
    <col min="75" max="16384" width="0" style="174" hidden="1"/>
  </cols>
  <sheetData>
    <row r="1" spans="1:23" s="16" customFormat="1" ht="15.75" customHeight="1" x14ac:dyDescent="0.25">
      <c r="A1" s="518" t="s">
        <v>1979</v>
      </c>
      <c r="B1" s="582" t="s">
        <v>770</v>
      </c>
      <c r="C1" s="582"/>
      <c r="D1" s="582"/>
      <c r="E1" s="582"/>
      <c r="F1" s="582"/>
      <c r="G1" s="582"/>
      <c r="H1" s="582"/>
      <c r="I1" s="582"/>
      <c r="J1" s="582"/>
      <c r="K1" s="582"/>
      <c r="L1" s="582"/>
      <c r="M1"/>
      <c r="N1"/>
      <c r="O1"/>
      <c r="P1"/>
      <c r="Q1" s="516"/>
      <c r="R1" s="516"/>
      <c r="S1" s="516"/>
      <c r="T1" s="516"/>
      <c r="U1" s="516"/>
      <c r="V1" s="516"/>
      <c r="W1" s="517"/>
    </row>
    <row r="2" spans="1:23" ht="49.9" customHeight="1" x14ac:dyDescent="0.25">
      <c r="A2" s="197" t="s">
        <v>489</v>
      </c>
      <c r="B2" s="198" t="s">
        <v>490</v>
      </c>
      <c r="C2" s="197" t="s">
        <v>491</v>
      </c>
      <c r="D2" s="197" t="s">
        <v>492</v>
      </c>
      <c r="E2" s="197" t="s">
        <v>493</v>
      </c>
      <c r="F2" s="197" t="s">
        <v>494</v>
      </c>
      <c r="G2" s="197" t="s">
        <v>495</v>
      </c>
      <c r="H2" s="197" t="s">
        <v>496</v>
      </c>
      <c r="I2" s="197" t="s">
        <v>497</v>
      </c>
      <c r="J2" s="197" t="s">
        <v>498</v>
      </c>
      <c r="K2" s="197" t="s">
        <v>499</v>
      </c>
      <c r="L2" s="197" t="s">
        <v>500</v>
      </c>
    </row>
    <row r="3" spans="1:23" ht="296.25" customHeight="1" x14ac:dyDescent="0.25">
      <c r="A3" s="191" t="s">
        <v>501</v>
      </c>
      <c r="B3" s="175" t="s">
        <v>502</v>
      </c>
      <c r="C3" s="194" t="s">
        <v>503</v>
      </c>
      <c r="D3" s="194" t="s">
        <v>504</v>
      </c>
      <c r="E3" s="172" t="s">
        <v>505</v>
      </c>
      <c r="F3" s="176"/>
      <c r="G3" s="177"/>
      <c r="H3" s="178"/>
      <c r="I3" s="196" t="s">
        <v>506</v>
      </c>
      <c r="J3" s="195" t="s">
        <v>507</v>
      </c>
      <c r="K3" s="196" t="s">
        <v>506</v>
      </c>
      <c r="L3" s="195" t="s">
        <v>762</v>
      </c>
    </row>
    <row r="4" spans="1:23" ht="148.5" customHeight="1" x14ac:dyDescent="0.25">
      <c r="A4" s="191" t="s">
        <v>501</v>
      </c>
      <c r="B4" s="175" t="s">
        <v>502</v>
      </c>
      <c r="C4" s="194" t="s">
        <v>508</v>
      </c>
      <c r="D4" s="194" t="s">
        <v>509</v>
      </c>
      <c r="E4" s="172" t="s">
        <v>505</v>
      </c>
      <c r="F4" s="176"/>
      <c r="G4" s="177"/>
      <c r="H4" s="178"/>
      <c r="I4" s="196" t="s">
        <v>506</v>
      </c>
      <c r="J4" s="195" t="s">
        <v>510</v>
      </c>
      <c r="K4" s="196" t="s">
        <v>506</v>
      </c>
      <c r="L4" s="195" t="s">
        <v>511</v>
      </c>
    </row>
    <row r="5" spans="1:23" ht="297.75" customHeight="1" x14ac:dyDescent="0.25">
      <c r="A5" s="191" t="s">
        <v>501</v>
      </c>
      <c r="B5" s="175" t="s">
        <v>502</v>
      </c>
      <c r="C5" s="194" t="s">
        <v>512</v>
      </c>
      <c r="D5" s="194" t="s">
        <v>513</v>
      </c>
      <c r="E5" s="172" t="s">
        <v>505</v>
      </c>
      <c r="F5" s="176"/>
      <c r="G5" s="177"/>
      <c r="H5" s="178"/>
      <c r="I5" s="196" t="s">
        <v>506</v>
      </c>
      <c r="J5" s="195" t="s">
        <v>1914</v>
      </c>
      <c r="K5" s="196" t="s">
        <v>506</v>
      </c>
      <c r="L5" s="195" t="s">
        <v>764</v>
      </c>
    </row>
    <row r="6" spans="1:23" ht="141.75" x14ac:dyDescent="0.25">
      <c r="A6" s="191" t="s">
        <v>501</v>
      </c>
      <c r="B6" s="175" t="s">
        <v>502</v>
      </c>
      <c r="C6" s="194" t="s">
        <v>514</v>
      </c>
      <c r="D6" s="194" t="s">
        <v>768</v>
      </c>
      <c r="E6" s="172"/>
      <c r="F6" s="176"/>
      <c r="G6" s="177"/>
      <c r="H6" s="178"/>
      <c r="I6" s="196" t="s">
        <v>506</v>
      </c>
      <c r="J6" s="195" t="s">
        <v>765</v>
      </c>
      <c r="K6" s="196" t="s">
        <v>506</v>
      </c>
      <c r="L6" s="195" t="s">
        <v>763</v>
      </c>
    </row>
    <row r="7" spans="1:23" ht="126" customHeight="1" x14ac:dyDescent="0.25">
      <c r="A7" s="191" t="s">
        <v>501</v>
      </c>
      <c r="B7" s="175" t="s">
        <v>502</v>
      </c>
      <c r="C7" s="194" t="s">
        <v>515</v>
      </c>
      <c r="D7" s="194" t="s">
        <v>516</v>
      </c>
      <c r="E7" s="176"/>
      <c r="F7" s="172"/>
      <c r="G7" s="178"/>
      <c r="H7" s="180"/>
      <c r="I7" s="196" t="s">
        <v>506</v>
      </c>
      <c r="J7" s="178" t="s">
        <v>766</v>
      </c>
      <c r="K7" s="200" t="s">
        <v>517</v>
      </c>
      <c r="L7" s="195" t="s">
        <v>767</v>
      </c>
    </row>
    <row r="8" spans="1:23" ht="108" customHeight="1" x14ac:dyDescent="0.25">
      <c r="A8" s="191" t="s">
        <v>518</v>
      </c>
      <c r="B8" s="175" t="s">
        <v>502</v>
      </c>
      <c r="C8" s="194" t="s">
        <v>519</v>
      </c>
      <c r="D8" s="194" t="s">
        <v>520</v>
      </c>
      <c r="E8" s="172" t="s">
        <v>521</v>
      </c>
      <c r="F8" s="176"/>
      <c r="G8" s="177"/>
      <c r="H8" s="181"/>
      <c r="I8" s="196" t="s">
        <v>506</v>
      </c>
      <c r="J8" s="178" t="s">
        <v>769</v>
      </c>
      <c r="K8" s="200" t="s">
        <v>517</v>
      </c>
      <c r="L8" s="195" t="s">
        <v>522</v>
      </c>
    </row>
    <row r="9" spans="1:23" ht="81.75" customHeight="1" x14ac:dyDescent="0.25">
      <c r="A9" s="191" t="s">
        <v>518</v>
      </c>
      <c r="B9" s="175" t="s">
        <v>502</v>
      </c>
      <c r="C9" s="194" t="s">
        <v>523</v>
      </c>
      <c r="D9" s="194" t="s">
        <v>524</v>
      </c>
      <c r="E9" s="172"/>
      <c r="F9" s="176"/>
      <c r="G9" s="177"/>
      <c r="H9" s="181"/>
      <c r="I9" s="200" t="s">
        <v>517</v>
      </c>
      <c r="J9" s="178" t="s">
        <v>525</v>
      </c>
      <c r="K9" s="200" t="s">
        <v>517</v>
      </c>
      <c r="L9" s="178" t="s">
        <v>526</v>
      </c>
    </row>
    <row r="10" spans="1:23" ht="74.25" customHeight="1" x14ac:dyDescent="0.25">
      <c r="A10" s="192" t="s">
        <v>1915</v>
      </c>
      <c r="B10" s="175" t="s">
        <v>502</v>
      </c>
      <c r="C10" s="176" t="s">
        <v>527</v>
      </c>
      <c r="D10" s="176" t="s">
        <v>528</v>
      </c>
      <c r="E10" s="172" t="s">
        <v>529</v>
      </c>
      <c r="F10" s="176"/>
      <c r="G10" s="177"/>
      <c r="H10" s="178"/>
      <c r="I10" s="199" t="s">
        <v>530</v>
      </c>
      <c r="J10" s="178" t="s">
        <v>531</v>
      </c>
      <c r="K10" s="199" t="s">
        <v>530</v>
      </c>
      <c r="L10" s="195" t="s">
        <v>532</v>
      </c>
    </row>
    <row r="11" spans="1:23" ht="33" customHeight="1" x14ac:dyDescent="0.25">
      <c r="A11" s="192" t="s">
        <v>533</v>
      </c>
      <c r="B11" s="175"/>
      <c r="C11" s="176"/>
      <c r="D11" s="176"/>
      <c r="E11" s="172"/>
      <c r="F11" s="176"/>
      <c r="G11" s="177"/>
      <c r="H11" s="178"/>
      <c r="I11" s="172"/>
      <c r="J11" s="178"/>
      <c r="K11" s="178"/>
      <c r="L11" s="176"/>
    </row>
    <row r="12" spans="1:23" ht="31.5" x14ac:dyDescent="0.25">
      <c r="A12" s="192" t="s">
        <v>534</v>
      </c>
      <c r="B12" s="184"/>
      <c r="C12" s="176"/>
      <c r="D12" s="176"/>
      <c r="E12" s="172" t="s">
        <v>535</v>
      </c>
      <c r="F12" s="176"/>
      <c r="G12" s="177"/>
      <c r="H12" s="178"/>
      <c r="I12" s="172"/>
      <c r="J12" s="178"/>
      <c r="K12" s="178"/>
      <c r="L12" s="176"/>
    </row>
    <row r="13" spans="1:23" ht="300.75" customHeight="1" x14ac:dyDescent="0.25">
      <c r="A13" s="191" t="s">
        <v>536</v>
      </c>
      <c r="B13" s="175" t="s">
        <v>537</v>
      </c>
      <c r="C13" s="194" t="s">
        <v>538</v>
      </c>
      <c r="D13" s="176" t="s">
        <v>539</v>
      </c>
      <c r="E13" s="172" t="s">
        <v>540</v>
      </c>
      <c r="F13" s="176" t="s">
        <v>541</v>
      </c>
      <c r="G13" s="177"/>
      <c r="H13" s="178"/>
      <c r="I13" s="196" t="s">
        <v>506</v>
      </c>
      <c r="J13" s="178" t="s">
        <v>760</v>
      </c>
      <c r="K13" s="196" t="s">
        <v>506</v>
      </c>
      <c r="L13" s="195" t="s">
        <v>1916</v>
      </c>
    </row>
    <row r="14" spans="1:23" ht="204.75" customHeight="1" x14ac:dyDescent="0.25">
      <c r="A14" s="191" t="s">
        <v>536</v>
      </c>
      <c r="B14" s="175" t="s">
        <v>537</v>
      </c>
      <c r="C14" s="194" t="s">
        <v>542</v>
      </c>
      <c r="D14" s="176" t="s">
        <v>543</v>
      </c>
      <c r="E14" s="172" t="s">
        <v>544</v>
      </c>
      <c r="F14" s="176" t="s">
        <v>545</v>
      </c>
      <c r="G14" s="177"/>
      <c r="H14" s="178"/>
      <c r="I14" s="196" t="s">
        <v>506</v>
      </c>
      <c r="J14" s="179" t="s">
        <v>1917</v>
      </c>
      <c r="K14" s="196" t="s">
        <v>506</v>
      </c>
      <c r="L14" s="195" t="s">
        <v>771</v>
      </c>
    </row>
    <row r="15" spans="1:23" ht="148.9" customHeight="1" x14ac:dyDescent="0.25">
      <c r="A15" s="191" t="s">
        <v>546</v>
      </c>
      <c r="B15" s="175" t="s">
        <v>537</v>
      </c>
      <c r="C15" s="194" t="s">
        <v>547</v>
      </c>
      <c r="D15" s="178" t="s">
        <v>548</v>
      </c>
      <c r="E15" s="172" t="s">
        <v>540</v>
      </c>
      <c r="F15" s="178" t="s">
        <v>549</v>
      </c>
      <c r="G15" s="177"/>
      <c r="H15" s="178"/>
      <c r="I15" s="196" t="s">
        <v>506</v>
      </c>
      <c r="J15" s="179" t="s">
        <v>550</v>
      </c>
      <c r="K15" s="200" t="s">
        <v>517</v>
      </c>
      <c r="L15" s="195" t="s">
        <v>551</v>
      </c>
    </row>
    <row r="16" spans="1:23" ht="99" customHeight="1" x14ac:dyDescent="0.25">
      <c r="A16" s="191" t="s">
        <v>546</v>
      </c>
      <c r="B16" s="175" t="s">
        <v>502</v>
      </c>
      <c r="C16" s="194" t="s">
        <v>552</v>
      </c>
      <c r="D16" s="176" t="s">
        <v>553</v>
      </c>
      <c r="E16" s="172" t="s">
        <v>554</v>
      </c>
      <c r="F16" s="176"/>
      <c r="G16" s="177"/>
      <c r="H16" s="178"/>
      <c r="I16" s="200" t="s">
        <v>517</v>
      </c>
      <c r="J16" s="195" t="s">
        <v>526</v>
      </c>
      <c r="K16" s="200" t="s">
        <v>517</v>
      </c>
      <c r="L16" s="195" t="s">
        <v>526</v>
      </c>
    </row>
    <row r="17" spans="1:12" ht="330.75" x14ac:dyDescent="0.25">
      <c r="A17" s="191" t="s">
        <v>555</v>
      </c>
      <c r="B17" s="175" t="s">
        <v>537</v>
      </c>
      <c r="C17" s="194" t="s">
        <v>556</v>
      </c>
      <c r="D17" s="176" t="s">
        <v>557</v>
      </c>
      <c r="E17" s="201"/>
      <c r="F17" s="176" t="s">
        <v>558</v>
      </c>
      <c r="G17" s="177"/>
      <c r="H17" s="178"/>
      <c r="I17" s="199" t="s">
        <v>530</v>
      </c>
      <c r="J17" s="178" t="s">
        <v>773</v>
      </c>
      <c r="K17" s="199" t="s">
        <v>530</v>
      </c>
      <c r="L17" s="195" t="s">
        <v>772</v>
      </c>
    </row>
    <row r="18" spans="1:12" ht="88.15" customHeight="1" x14ac:dyDescent="0.25">
      <c r="A18" s="191" t="s">
        <v>555</v>
      </c>
      <c r="B18" s="175" t="s">
        <v>537</v>
      </c>
      <c r="C18" s="194" t="s">
        <v>559</v>
      </c>
      <c r="D18" s="176" t="s">
        <v>560</v>
      </c>
      <c r="E18" s="172"/>
      <c r="F18" s="176" t="s">
        <v>561</v>
      </c>
      <c r="G18" s="177"/>
      <c r="H18" s="178"/>
      <c r="I18" s="199" t="s">
        <v>530</v>
      </c>
      <c r="J18" s="178" t="s">
        <v>562</v>
      </c>
      <c r="K18" s="199" t="s">
        <v>530</v>
      </c>
      <c r="L18" s="195" t="s">
        <v>774</v>
      </c>
    </row>
    <row r="19" spans="1:12" ht="120" customHeight="1" x14ac:dyDescent="0.25">
      <c r="A19" s="191" t="s">
        <v>563</v>
      </c>
      <c r="B19" s="175" t="s">
        <v>537</v>
      </c>
      <c r="C19" s="194" t="s">
        <v>761</v>
      </c>
      <c r="D19" s="176" t="s">
        <v>564</v>
      </c>
      <c r="E19" s="172" t="s">
        <v>544</v>
      </c>
      <c r="F19" s="176" t="s">
        <v>565</v>
      </c>
      <c r="G19" s="182"/>
      <c r="H19" s="178"/>
      <c r="I19" s="200" t="s">
        <v>517</v>
      </c>
      <c r="J19" s="195" t="s">
        <v>775</v>
      </c>
      <c r="K19" s="200" t="s">
        <v>517</v>
      </c>
      <c r="L19" s="195" t="s">
        <v>776</v>
      </c>
    </row>
    <row r="20" spans="1:12" ht="61.5" customHeight="1" x14ac:dyDescent="0.25">
      <c r="A20" s="193" t="s">
        <v>566</v>
      </c>
      <c r="B20" s="184"/>
      <c r="C20" s="176"/>
      <c r="D20" s="176"/>
      <c r="E20" s="176"/>
      <c r="F20" s="176"/>
      <c r="G20" s="177"/>
      <c r="H20" s="178"/>
      <c r="I20" s="172"/>
      <c r="J20" s="178"/>
      <c r="K20" s="178"/>
      <c r="L20" s="176"/>
    </row>
    <row r="21" spans="1:12" ht="51.75" customHeight="1" x14ac:dyDescent="0.25">
      <c r="A21" s="192" t="s">
        <v>567</v>
      </c>
      <c r="B21" s="175"/>
      <c r="C21" s="186"/>
      <c r="D21" s="183"/>
      <c r="E21" s="183"/>
      <c r="F21" s="183"/>
      <c r="G21" s="177"/>
      <c r="H21" s="178"/>
      <c r="I21" s="172"/>
      <c r="J21" s="178"/>
      <c r="K21" s="178"/>
      <c r="L21" s="176"/>
    </row>
    <row r="22" spans="1:12" ht="106.5" customHeight="1" x14ac:dyDescent="0.25">
      <c r="A22" s="191" t="s">
        <v>568</v>
      </c>
      <c r="B22" s="175" t="s">
        <v>502</v>
      </c>
      <c r="C22" s="194" t="s">
        <v>569</v>
      </c>
      <c r="D22" s="176" t="s">
        <v>777</v>
      </c>
      <c r="E22" s="172"/>
      <c r="F22" s="176"/>
      <c r="G22" s="177"/>
      <c r="H22" s="178"/>
      <c r="I22" s="196" t="s">
        <v>506</v>
      </c>
      <c r="J22" s="195" t="s">
        <v>778</v>
      </c>
      <c r="K22" s="196" t="s">
        <v>506</v>
      </c>
      <c r="L22" s="195" t="s">
        <v>779</v>
      </c>
    </row>
    <row r="23" spans="1:12" ht="185.25" customHeight="1" x14ac:dyDescent="0.25">
      <c r="A23" s="193" t="s">
        <v>570</v>
      </c>
      <c r="B23" s="185" t="s">
        <v>571</v>
      </c>
      <c r="C23" s="194" t="s">
        <v>572</v>
      </c>
      <c r="D23" s="176" t="s">
        <v>573</v>
      </c>
      <c r="E23" s="172" t="s">
        <v>574</v>
      </c>
      <c r="F23" s="176" t="s">
        <v>1918</v>
      </c>
      <c r="G23" s="177"/>
      <c r="H23" s="178"/>
      <c r="I23" s="196" t="s">
        <v>506</v>
      </c>
      <c r="J23" s="195" t="s">
        <v>780</v>
      </c>
      <c r="K23" s="196" t="s">
        <v>506</v>
      </c>
      <c r="L23" s="195" t="s">
        <v>781</v>
      </c>
    </row>
    <row r="24" spans="1:12" ht="157.5" customHeight="1" x14ac:dyDescent="0.25">
      <c r="A24" s="193" t="s">
        <v>575</v>
      </c>
      <c r="B24" s="185" t="s">
        <v>571</v>
      </c>
      <c r="C24" s="194" t="s">
        <v>576</v>
      </c>
      <c r="D24" s="176" t="s">
        <v>782</v>
      </c>
      <c r="E24" s="172" t="s">
        <v>577</v>
      </c>
      <c r="F24" s="176" t="s">
        <v>1919</v>
      </c>
      <c r="G24" s="177"/>
      <c r="H24" s="178"/>
      <c r="I24" s="200" t="s">
        <v>517</v>
      </c>
      <c r="J24" s="195" t="s">
        <v>578</v>
      </c>
      <c r="K24" s="200" t="s">
        <v>517</v>
      </c>
      <c r="L24" s="195" t="s">
        <v>578</v>
      </c>
    </row>
    <row r="25" spans="1:12" ht="346.5" x14ac:dyDescent="0.25">
      <c r="A25" s="193" t="s">
        <v>579</v>
      </c>
      <c r="B25" s="184" t="s">
        <v>571</v>
      </c>
      <c r="C25" s="194" t="s">
        <v>580</v>
      </c>
      <c r="D25" s="176" t="s">
        <v>783</v>
      </c>
      <c r="E25" s="176"/>
      <c r="F25" s="176" t="s">
        <v>581</v>
      </c>
      <c r="G25" s="177"/>
      <c r="H25" s="178"/>
      <c r="I25" s="196" t="s">
        <v>506</v>
      </c>
      <c r="J25" s="195" t="s">
        <v>582</v>
      </c>
      <c r="K25" s="196" t="s">
        <v>506</v>
      </c>
      <c r="L25" s="195" t="s">
        <v>784</v>
      </c>
    </row>
    <row r="26" spans="1:12" ht="148.5" customHeight="1" x14ac:dyDescent="0.25">
      <c r="A26" s="193" t="s">
        <v>583</v>
      </c>
      <c r="B26" s="184" t="s">
        <v>571</v>
      </c>
      <c r="C26" s="194" t="s">
        <v>584</v>
      </c>
      <c r="D26" s="176" t="s">
        <v>585</v>
      </c>
      <c r="E26" s="176"/>
      <c r="F26" s="176" t="s">
        <v>1920</v>
      </c>
      <c r="G26" s="177"/>
      <c r="H26" s="178"/>
      <c r="I26" s="196" t="s">
        <v>506</v>
      </c>
      <c r="J26" s="195" t="s">
        <v>785</v>
      </c>
      <c r="K26" s="196" t="s">
        <v>506</v>
      </c>
      <c r="L26" s="195" t="s">
        <v>786</v>
      </c>
    </row>
    <row r="27" spans="1:12" ht="149.25" customHeight="1" x14ac:dyDescent="0.25">
      <c r="A27" s="193" t="s">
        <v>586</v>
      </c>
      <c r="B27" s="184" t="s">
        <v>571</v>
      </c>
      <c r="C27" s="194" t="s">
        <v>576</v>
      </c>
      <c r="D27" s="176" t="s">
        <v>782</v>
      </c>
      <c r="E27" s="202" t="s">
        <v>577</v>
      </c>
      <c r="F27" s="176" t="s">
        <v>1919</v>
      </c>
      <c r="G27" s="182"/>
      <c r="H27" s="178"/>
      <c r="I27" s="200" t="s">
        <v>517</v>
      </c>
      <c r="J27" s="195" t="s">
        <v>787</v>
      </c>
      <c r="K27" s="200" t="s">
        <v>517</v>
      </c>
      <c r="L27" s="195" t="s">
        <v>787</v>
      </c>
    </row>
    <row r="28" spans="1:12" ht="114" customHeight="1" x14ac:dyDescent="0.25">
      <c r="A28" s="193" t="s">
        <v>583</v>
      </c>
      <c r="B28" s="184" t="s">
        <v>571</v>
      </c>
      <c r="C28" s="176" t="s">
        <v>587</v>
      </c>
      <c r="D28" s="176" t="s">
        <v>588</v>
      </c>
      <c r="E28" s="176"/>
      <c r="F28" s="176" t="s">
        <v>589</v>
      </c>
      <c r="G28" s="182"/>
      <c r="H28" s="178"/>
      <c r="I28" s="200" t="s">
        <v>517</v>
      </c>
      <c r="J28" s="195" t="s">
        <v>590</v>
      </c>
      <c r="K28" s="200" t="s">
        <v>517</v>
      </c>
      <c r="L28" s="195" t="s">
        <v>788</v>
      </c>
    </row>
    <row r="29" spans="1:12" ht="206.25" customHeight="1" x14ac:dyDescent="0.25">
      <c r="A29" s="193" t="s">
        <v>583</v>
      </c>
      <c r="B29" s="184" t="s">
        <v>571</v>
      </c>
      <c r="C29" s="194" t="s">
        <v>591</v>
      </c>
      <c r="D29" s="176" t="s">
        <v>592</v>
      </c>
      <c r="E29" s="172"/>
      <c r="F29" s="176" t="s">
        <v>1913</v>
      </c>
      <c r="G29" s="177"/>
      <c r="H29" s="178"/>
      <c r="I29" s="196" t="s">
        <v>506</v>
      </c>
      <c r="J29" s="195" t="s">
        <v>792</v>
      </c>
      <c r="K29" s="200" t="s">
        <v>517</v>
      </c>
      <c r="L29" s="195" t="s">
        <v>795</v>
      </c>
    </row>
    <row r="30" spans="1:12" ht="72.599999999999994" customHeight="1" x14ac:dyDescent="0.25">
      <c r="A30" s="193" t="s">
        <v>593</v>
      </c>
      <c r="B30" s="184" t="s">
        <v>594</v>
      </c>
      <c r="C30" s="194" t="s">
        <v>595</v>
      </c>
      <c r="D30" s="176" t="s">
        <v>596</v>
      </c>
      <c r="E30" s="172" t="s">
        <v>597</v>
      </c>
      <c r="F30" s="176" t="s">
        <v>598</v>
      </c>
      <c r="G30" s="177"/>
      <c r="H30" s="178"/>
      <c r="I30" s="196" t="s">
        <v>506</v>
      </c>
      <c r="J30" s="195" t="s">
        <v>791</v>
      </c>
      <c r="K30" s="196" t="s">
        <v>506</v>
      </c>
      <c r="L30" s="195" t="s">
        <v>599</v>
      </c>
    </row>
    <row r="31" spans="1:12" ht="94.5" x14ac:dyDescent="0.25">
      <c r="A31" s="193" t="s">
        <v>593</v>
      </c>
      <c r="B31" s="184" t="s">
        <v>594</v>
      </c>
      <c r="C31" s="194" t="s">
        <v>600</v>
      </c>
      <c r="D31" s="176" t="s">
        <v>601</v>
      </c>
      <c r="E31" s="172" t="s">
        <v>602</v>
      </c>
      <c r="F31" s="176" t="s">
        <v>603</v>
      </c>
      <c r="G31" s="177"/>
      <c r="H31" s="178"/>
      <c r="I31" s="196" t="s">
        <v>506</v>
      </c>
      <c r="J31" s="195" t="s">
        <v>789</v>
      </c>
      <c r="K31" s="200" t="s">
        <v>517</v>
      </c>
      <c r="L31" s="195" t="s">
        <v>793</v>
      </c>
    </row>
    <row r="32" spans="1:12" ht="94.5" x14ac:dyDescent="0.25">
      <c r="A32" s="193" t="s">
        <v>604</v>
      </c>
      <c r="B32" s="184" t="s">
        <v>594</v>
      </c>
      <c r="C32" s="194" t="s">
        <v>605</v>
      </c>
      <c r="D32" s="176" t="s">
        <v>606</v>
      </c>
      <c r="E32" s="172" t="s">
        <v>602</v>
      </c>
      <c r="F32" s="176" t="s">
        <v>607</v>
      </c>
      <c r="G32" s="177"/>
      <c r="H32" s="178"/>
      <c r="I32" s="196" t="s">
        <v>506</v>
      </c>
      <c r="J32" s="195" t="s">
        <v>790</v>
      </c>
      <c r="K32" s="200" t="s">
        <v>517</v>
      </c>
      <c r="L32" s="195" t="s">
        <v>794</v>
      </c>
    </row>
    <row r="33" spans="1:12" ht="63" customHeight="1" x14ac:dyDescent="0.25">
      <c r="A33" s="193" t="s">
        <v>608</v>
      </c>
      <c r="B33" s="187" t="s">
        <v>594</v>
      </c>
      <c r="C33" s="176"/>
      <c r="D33" s="188"/>
      <c r="E33" s="173"/>
      <c r="F33" s="176"/>
      <c r="G33" s="182"/>
      <c r="H33" s="178"/>
      <c r="I33" s="172"/>
      <c r="J33" s="179"/>
      <c r="K33" s="179"/>
      <c r="L33" s="176"/>
    </row>
    <row r="34" spans="1:12" hidden="1" x14ac:dyDescent="0.25">
      <c r="J34" s="190"/>
      <c r="K34" s="190"/>
    </row>
  </sheetData>
  <autoFilter ref="A2:J33" xr:uid="{B2A1FADC-4635-49E1-842B-14BA680291CB}"/>
  <mergeCells count="1">
    <mergeCell ref="B1:L1"/>
  </mergeCells>
  <hyperlinks>
    <hyperlink ref="A1" location="Índice!A56" display="Índice" xr:uid="{0063EEAD-9471-41F6-93B3-1C61D22435BC}"/>
  </hyperlinks>
  <pageMargins left="0.7" right="0.7" top="0.75" bottom="0.75" header="0.3" footer="0.3"/>
  <pageSetup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B8953-1111-49DB-B364-6E98793B2880}">
  <sheetPr>
    <tabColor rgb="FFEC1C24"/>
  </sheetPr>
  <dimension ref="A1:M40"/>
  <sheetViews>
    <sheetView showGridLines="0" workbookViewId="0">
      <selection activeCell="A2" sqref="A2:G2"/>
    </sheetView>
  </sheetViews>
  <sheetFormatPr baseColWidth="10" defaultColWidth="0" defaultRowHeight="13.5" zeroHeight="1" x14ac:dyDescent="0.25"/>
  <cols>
    <col min="1" max="1" width="51.7109375" style="149" bestFit="1" customWidth="1"/>
    <col min="2" max="2" width="12.85546875" style="149" bestFit="1" customWidth="1"/>
    <col min="3" max="3" width="18.140625" style="149" bestFit="1" customWidth="1"/>
    <col min="4" max="4" width="18.7109375" style="149" bestFit="1" customWidth="1"/>
    <col min="5" max="5" width="15.5703125" style="149" bestFit="1" customWidth="1"/>
    <col min="6" max="6" width="11.42578125" style="149" customWidth="1"/>
    <col min="7" max="7" width="18.7109375" style="149" bestFit="1" customWidth="1"/>
    <col min="8" max="8" width="15.85546875" style="149" hidden="1" customWidth="1"/>
    <col min="9" max="9" width="3.140625" style="149" hidden="1" customWidth="1"/>
    <col min="10" max="13" width="11.5703125" style="149" hidden="1" customWidth="1"/>
    <col min="14" max="16384" width="11.42578125" style="149" hidden="1"/>
  </cols>
  <sheetData>
    <row r="1" spans="1:7" ht="15" x14ac:dyDescent="0.25">
      <c r="A1" s="519" t="s">
        <v>1979</v>
      </c>
    </row>
    <row r="2" spans="1:7" ht="19.5" customHeight="1" x14ac:dyDescent="0.25">
      <c r="A2" s="581" t="s">
        <v>465</v>
      </c>
      <c r="B2" s="581"/>
      <c r="C2" s="581"/>
      <c r="D2" s="581"/>
      <c r="E2" s="581"/>
      <c r="F2" s="581"/>
      <c r="G2" s="581"/>
    </row>
    <row r="3" spans="1:7" ht="27" x14ac:dyDescent="0.25">
      <c r="A3" s="323" t="s">
        <v>449</v>
      </c>
      <c r="B3" s="324" t="s">
        <v>450</v>
      </c>
      <c r="C3" s="324" t="s">
        <v>451</v>
      </c>
      <c r="D3" s="324" t="s">
        <v>452</v>
      </c>
      <c r="E3" s="324" t="s">
        <v>453</v>
      </c>
    </row>
    <row r="4" spans="1:7" x14ac:dyDescent="0.25">
      <c r="A4" s="150" t="s">
        <v>460</v>
      </c>
      <c r="B4" s="151">
        <v>49</v>
      </c>
      <c r="C4" s="152">
        <v>4088.43796991</v>
      </c>
      <c r="D4" s="153">
        <v>3.3310673011556761E-2</v>
      </c>
      <c r="E4" s="154">
        <v>3.5561143832364868E-2</v>
      </c>
    </row>
    <row r="5" spans="1:7" x14ac:dyDescent="0.25">
      <c r="A5" s="150" t="s">
        <v>461</v>
      </c>
      <c r="B5" s="151">
        <v>1048</v>
      </c>
      <c r="C5" s="152">
        <v>47194.196878619798</v>
      </c>
      <c r="D5" s="153">
        <v>0.71244051665533648</v>
      </c>
      <c r="E5" s="154">
        <v>0.41049408982239938</v>
      </c>
    </row>
    <row r="6" spans="1:7" x14ac:dyDescent="0.25">
      <c r="A6" s="150" t="s">
        <v>462</v>
      </c>
      <c r="B6" s="151">
        <v>327</v>
      </c>
      <c r="C6" s="152">
        <v>55578.264690830001</v>
      </c>
      <c r="D6" s="153">
        <v>0.22229775662814413</v>
      </c>
      <c r="E6" s="154">
        <v>0.48341852785095801</v>
      </c>
    </row>
    <row r="7" spans="1:7" ht="27" x14ac:dyDescent="0.25">
      <c r="A7" s="150" t="s">
        <v>463</v>
      </c>
      <c r="B7" s="151">
        <v>47</v>
      </c>
      <c r="C7" s="152">
        <v>8108.3486148299999</v>
      </c>
      <c r="D7" s="153">
        <v>3.1951053704962609E-2</v>
      </c>
      <c r="E7" s="154">
        <v>7.0526238494275958E-2</v>
      </c>
    </row>
    <row r="8" spans="1:7" x14ac:dyDescent="0.25">
      <c r="A8" s="155" t="s">
        <v>464</v>
      </c>
      <c r="B8" s="156">
        <v>1471</v>
      </c>
      <c r="C8" s="157">
        <v>114969.24815419001</v>
      </c>
      <c r="D8" s="158">
        <v>1</v>
      </c>
      <c r="E8" s="158">
        <v>1</v>
      </c>
    </row>
    <row r="9" spans="1:7" x14ac:dyDescent="0.25"/>
    <row r="10" spans="1:7" ht="40.5" x14ac:dyDescent="0.25">
      <c r="A10" s="323" t="s">
        <v>449</v>
      </c>
      <c r="B10" s="324" t="s">
        <v>454</v>
      </c>
      <c r="C10" s="324" t="s">
        <v>455</v>
      </c>
      <c r="D10" s="324" t="s">
        <v>456</v>
      </c>
      <c r="E10" s="324" t="s">
        <v>457</v>
      </c>
      <c r="F10" s="324" t="s">
        <v>458</v>
      </c>
      <c r="G10" s="324" t="s">
        <v>459</v>
      </c>
    </row>
    <row r="11" spans="1:7" x14ac:dyDescent="0.25">
      <c r="A11" s="159" t="s">
        <v>460</v>
      </c>
      <c r="B11" s="160">
        <v>49</v>
      </c>
      <c r="C11" s="152">
        <f>4088437969.91/1000000</f>
        <v>4088.43796991</v>
      </c>
      <c r="D11" s="161">
        <v>40</v>
      </c>
      <c r="E11" s="162">
        <v>4626.756010340001</v>
      </c>
      <c r="F11" s="161">
        <v>45</v>
      </c>
      <c r="G11" s="162">
        <v>1170.0616825200002</v>
      </c>
    </row>
    <row r="12" spans="1:7" x14ac:dyDescent="0.25">
      <c r="A12" s="159" t="s">
        <v>461</v>
      </c>
      <c r="B12" s="160">
        <v>1048</v>
      </c>
      <c r="C12" s="152">
        <f>47194196878.6198/1000000</f>
        <v>47194.196878619798</v>
      </c>
      <c r="D12" s="161">
        <v>602</v>
      </c>
      <c r="E12" s="162">
        <v>35445.037387139979</v>
      </c>
      <c r="F12" s="161">
        <v>413</v>
      </c>
      <c r="G12" s="162">
        <v>18797.193148859988</v>
      </c>
    </row>
    <row r="13" spans="1:7" x14ac:dyDescent="0.25">
      <c r="A13" s="159" t="s">
        <v>462</v>
      </c>
      <c r="B13" s="160">
        <v>327</v>
      </c>
      <c r="C13" s="152">
        <f>55578264690.83/1000000</f>
        <v>55578.264690830001</v>
      </c>
      <c r="D13" s="161">
        <v>140</v>
      </c>
      <c r="E13" s="162">
        <v>34376.795115710003</v>
      </c>
      <c r="F13" s="161">
        <v>100</v>
      </c>
      <c r="G13" s="162">
        <v>23664.035839329994</v>
      </c>
    </row>
    <row r="14" spans="1:7" ht="27" x14ac:dyDescent="0.25">
      <c r="A14" s="150" t="s">
        <v>463</v>
      </c>
      <c r="B14" s="160">
        <v>47</v>
      </c>
      <c r="C14" s="152">
        <f>8108348614.83/1000000</f>
        <v>8108.3486148299999</v>
      </c>
      <c r="D14" s="163">
        <v>53</v>
      </c>
      <c r="E14" s="152">
        <v>9500.6612170999961</v>
      </c>
      <c r="F14" s="163">
        <v>34</v>
      </c>
      <c r="G14" s="152">
        <v>7294.2697212000012</v>
      </c>
    </row>
    <row r="15" spans="1:7" x14ac:dyDescent="0.25">
      <c r="A15" s="155" t="s">
        <v>464</v>
      </c>
      <c r="B15" s="156">
        <v>1471</v>
      </c>
      <c r="C15" s="157">
        <f>114969248154.19/1000000</f>
        <v>114969.24815419001</v>
      </c>
      <c r="D15" s="156">
        <v>835</v>
      </c>
      <c r="E15" s="157">
        <v>83949.249730289986</v>
      </c>
      <c r="F15" s="156">
        <v>592</v>
      </c>
      <c r="G15" s="157">
        <v>50925.560391910003</v>
      </c>
    </row>
    <row r="16" spans="1:7" x14ac:dyDescent="0.25"/>
    <row r="17" spans="1:4" x14ac:dyDescent="0.25">
      <c r="A17" s="600" t="s">
        <v>467</v>
      </c>
      <c r="B17" s="600"/>
      <c r="C17" s="600"/>
      <c r="D17" s="600"/>
    </row>
    <row r="18" spans="1:4" ht="27" x14ac:dyDescent="0.25">
      <c r="A18" s="324" t="s">
        <v>468</v>
      </c>
      <c r="B18" s="324" t="s">
        <v>450</v>
      </c>
      <c r="C18" s="324" t="s">
        <v>469</v>
      </c>
      <c r="D18" s="324" t="s">
        <v>470</v>
      </c>
    </row>
    <row r="19" spans="1:4" x14ac:dyDescent="0.25">
      <c r="A19" s="164" t="s">
        <v>460</v>
      </c>
      <c r="B19" s="165">
        <v>49</v>
      </c>
      <c r="C19" s="166">
        <v>5195.2365687700003</v>
      </c>
      <c r="D19" s="166">
        <v>4088.43796991</v>
      </c>
    </row>
    <row r="20" spans="1:4" ht="27" x14ac:dyDescent="0.25">
      <c r="A20" s="167" t="s">
        <v>471</v>
      </c>
      <c r="B20" s="160">
        <v>29</v>
      </c>
      <c r="C20" s="168">
        <v>2668.48527186</v>
      </c>
      <c r="D20" s="168">
        <v>1728.08335754</v>
      </c>
    </row>
    <row r="21" spans="1:4" x14ac:dyDescent="0.25">
      <c r="A21" s="167" t="s">
        <v>472</v>
      </c>
      <c r="B21" s="160">
        <v>20</v>
      </c>
      <c r="C21" s="168">
        <v>2526.7512969099998</v>
      </c>
      <c r="D21" s="168">
        <v>2360.3546123699998</v>
      </c>
    </row>
    <row r="22" spans="1:4" x14ac:dyDescent="0.25">
      <c r="A22" s="164" t="s">
        <v>461</v>
      </c>
      <c r="B22" s="165">
        <v>1048</v>
      </c>
      <c r="C22" s="166">
        <v>49307.399276150005</v>
      </c>
      <c r="D22" s="166">
        <v>47194.196878619907</v>
      </c>
    </row>
    <row r="23" spans="1:4" x14ac:dyDescent="0.25">
      <c r="A23" s="167" t="s">
        <v>473</v>
      </c>
      <c r="B23" s="160">
        <v>599</v>
      </c>
      <c r="C23" s="168">
        <v>8177.8564627700007</v>
      </c>
      <c r="D23" s="168">
        <v>7689.3735194499995</v>
      </c>
    </row>
    <row r="24" spans="1:4" x14ac:dyDescent="0.25">
      <c r="A24" s="167" t="s">
        <v>474</v>
      </c>
      <c r="B24" s="160">
        <v>30</v>
      </c>
      <c r="C24" s="168">
        <v>6651.7019518900006</v>
      </c>
      <c r="D24" s="168">
        <v>6733.6008903100001</v>
      </c>
    </row>
    <row r="25" spans="1:4" x14ac:dyDescent="0.25">
      <c r="A25" s="167" t="s">
        <v>475</v>
      </c>
      <c r="B25" s="160">
        <v>17</v>
      </c>
      <c r="C25" s="168">
        <v>1045.8421975700001</v>
      </c>
      <c r="D25" s="168">
        <v>687.46142580999992</v>
      </c>
    </row>
    <row r="26" spans="1:4" x14ac:dyDescent="0.25">
      <c r="A26" s="167" t="s">
        <v>476</v>
      </c>
      <c r="B26" s="160">
        <v>31</v>
      </c>
      <c r="C26" s="168">
        <v>2135.3425017300001</v>
      </c>
      <c r="D26" s="168">
        <v>1800.3716760699999</v>
      </c>
    </row>
    <row r="27" spans="1:4" x14ac:dyDescent="0.25">
      <c r="A27" s="167" t="s">
        <v>477</v>
      </c>
      <c r="B27" s="160">
        <v>260</v>
      </c>
      <c r="C27" s="168">
        <v>29762.654317790002</v>
      </c>
      <c r="D27" s="168">
        <v>28919.69056133</v>
      </c>
    </row>
    <row r="28" spans="1:4" x14ac:dyDescent="0.25">
      <c r="A28" s="167" t="s">
        <v>478</v>
      </c>
      <c r="B28" s="160">
        <v>56</v>
      </c>
      <c r="C28" s="168">
        <v>812.92094616999998</v>
      </c>
      <c r="D28" s="168">
        <v>733.07428365999999</v>
      </c>
    </row>
    <row r="29" spans="1:4" x14ac:dyDescent="0.25">
      <c r="A29" s="167" t="s">
        <v>479</v>
      </c>
      <c r="B29" s="160">
        <v>55</v>
      </c>
      <c r="C29" s="168">
        <v>721.08089823</v>
      </c>
      <c r="D29" s="168">
        <v>630.62452199000006</v>
      </c>
    </row>
    <row r="30" spans="1:4" x14ac:dyDescent="0.25">
      <c r="A30" s="164" t="s">
        <v>462</v>
      </c>
      <c r="B30" s="165">
        <v>327</v>
      </c>
      <c r="C30" s="166">
        <v>60600.389012199994</v>
      </c>
      <c r="D30" s="166">
        <v>55578.264690830001</v>
      </c>
    </row>
    <row r="31" spans="1:4" ht="27" x14ac:dyDescent="0.25">
      <c r="A31" s="167" t="s">
        <v>480</v>
      </c>
      <c r="B31" s="160">
        <v>1</v>
      </c>
      <c r="C31" s="168">
        <v>1.1374610000000001</v>
      </c>
      <c r="D31" s="168">
        <v>1.1374610000000001</v>
      </c>
    </row>
    <row r="32" spans="1:4" x14ac:dyDescent="0.25">
      <c r="A32" s="167" t="s">
        <v>481</v>
      </c>
      <c r="B32" s="160">
        <v>2</v>
      </c>
      <c r="C32" s="168">
        <v>3081.522755</v>
      </c>
      <c r="D32" s="168">
        <v>1505.4094530699999</v>
      </c>
    </row>
    <row r="33" spans="1:4" ht="27" x14ac:dyDescent="0.25">
      <c r="A33" s="167" t="s">
        <v>482</v>
      </c>
      <c r="B33" s="160">
        <v>254</v>
      </c>
      <c r="C33" s="168">
        <v>52411.102683370002</v>
      </c>
      <c r="D33" s="168">
        <v>52137.503262440099</v>
      </c>
    </row>
    <row r="34" spans="1:4" x14ac:dyDescent="0.25">
      <c r="A34" s="167" t="s">
        <v>483</v>
      </c>
      <c r="B34" s="160">
        <v>7</v>
      </c>
      <c r="C34" s="168">
        <v>526.53951185000005</v>
      </c>
      <c r="D34" s="168">
        <v>84.332487020000002</v>
      </c>
    </row>
    <row r="35" spans="1:4" ht="40.5" x14ac:dyDescent="0.25">
      <c r="A35" s="167" t="s">
        <v>484</v>
      </c>
      <c r="B35" s="160">
        <v>63</v>
      </c>
      <c r="C35" s="168">
        <v>4580.0866009799993</v>
      </c>
      <c r="D35" s="168">
        <v>1849.8820272999999</v>
      </c>
    </row>
    <row r="36" spans="1:4" ht="27" x14ac:dyDescent="0.25">
      <c r="A36" s="164" t="s">
        <v>463</v>
      </c>
      <c r="B36" s="165">
        <v>47</v>
      </c>
      <c r="C36" s="166">
        <v>12496.38728596</v>
      </c>
      <c r="D36" s="166">
        <v>8108.3486148299999</v>
      </c>
    </row>
    <row r="37" spans="1:4" x14ac:dyDescent="0.25">
      <c r="A37" s="167" t="s">
        <v>485</v>
      </c>
      <c r="B37" s="160">
        <v>40</v>
      </c>
      <c r="C37" s="168">
        <v>12030.239667540001</v>
      </c>
      <c r="D37" s="168">
        <v>7988.4549361199997</v>
      </c>
    </row>
    <row r="38" spans="1:4" ht="27" x14ac:dyDescent="0.25">
      <c r="A38" s="167" t="s">
        <v>486</v>
      </c>
      <c r="B38" s="160">
        <v>6</v>
      </c>
      <c r="C38" s="168">
        <v>461.14761842000001</v>
      </c>
      <c r="D38" s="168">
        <v>117.96283814</v>
      </c>
    </row>
    <row r="39" spans="1:4" x14ac:dyDescent="0.25">
      <c r="A39" s="167" t="s">
        <v>487</v>
      </c>
      <c r="B39" s="160">
        <v>1</v>
      </c>
      <c r="C39" s="168">
        <v>5</v>
      </c>
      <c r="D39" s="168">
        <v>1.93084057</v>
      </c>
    </row>
    <row r="40" spans="1:4" x14ac:dyDescent="0.25">
      <c r="A40" s="164" t="s">
        <v>464</v>
      </c>
      <c r="B40" s="165">
        <v>1471</v>
      </c>
      <c r="C40" s="166">
        <v>127599.41214308</v>
      </c>
      <c r="D40" s="166">
        <v>114969.24815419001</v>
      </c>
    </row>
  </sheetData>
  <mergeCells count="2">
    <mergeCell ref="A17:D17"/>
    <mergeCell ref="A2:G2"/>
  </mergeCells>
  <hyperlinks>
    <hyperlink ref="A1" location="Índice!A56" display="Índice" xr:uid="{16B5633A-0F01-4FC5-A3A9-6C1975F038E3}"/>
  </hyperlinks>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98B30-FA3A-4CEE-9539-FECA3639EFE5}">
  <sheetPr>
    <tabColor rgb="FFF36970"/>
  </sheetPr>
  <dimension ref="A1:J59"/>
  <sheetViews>
    <sheetView showGridLines="0" zoomScale="90" zoomScaleNormal="90" workbookViewId="0">
      <selection activeCell="A2" sqref="A2:E2"/>
    </sheetView>
  </sheetViews>
  <sheetFormatPr baseColWidth="10" defaultColWidth="0" defaultRowHeight="15" zeroHeight="1" x14ac:dyDescent="0.25"/>
  <cols>
    <col min="1" max="1" width="65.5703125" style="89" customWidth="1"/>
    <col min="2" max="2" width="29.42578125" style="89" customWidth="1"/>
    <col min="3" max="3" width="31.42578125" style="89" customWidth="1"/>
    <col min="4" max="4" width="61.5703125" style="89" customWidth="1"/>
    <col min="5" max="5" width="11.42578125" style="89" customWidth="1"/>
    <col min="6" max="6" width="11.42578125" style="89" hidden="1"/>
    <col min="7" max="7" width="65.42578125" style="211" hidden="1"/>
    <col min="8" max="8" width="23.42578125" style="211" hidden="1"/>
    <col min="9" max="9" width="59.140625" style="211" hidden="1"/>
    <col min="10" max="10" width="65.42578125" style="211" hidden="1"/>
    <col min="11" max="16384" width="11.42578125" style="89" hidden="1"/>
  </cols>
  <sheetData>
    <row r="1" spans="1:5" x14ac:dyDescent="0.25">
      <c r="A1" s="519" t="s">
        <v>1979</v>
      </c>
    </row>
    <row r="2" spans="1:5" x14ac:dyDescent="0.25">
      <c r="A2" s="601" t="s">
        <v>609</v>
      </c>
      <c r="B2" s="601"/>
      <c r="C2" s="601"/>
      <c r="D2" s="601"/>
      <c r="E2" s="601"/>
    </row>
    <row r="3" spans="1:5" ht="30" x14ac:dyDescent="0.25">
      <c r="A3" s="325" t="s">
        <v>611</v>
      </c>
      <c r="B3" s="325" t="s">
        <v>612</v>
      </c>
      <c r="C3" s="325" t="s">
        <v>613</v>
      </c>
      <c r="D3" s="325" t="s">
        <v>131</v>
      </c>
      <c r="E3" s="325" t="s">
        <v>614</v>
      </c>
    </row>
    <row r="4" spans="1:5" x14ac:dyDescent="0.25">
      <c r="A4" s="212" t="s">
        <v>460</v>
      </c>
      <c r="B4" s="212"/>
      <c r="C4" s="212"/>
      <c r="D4" s="212"/>
      <c r="E4" s="213">
        <v>19502.142819000001</v>
      </c>
    </row>
    <row r="5" spans="1:5" ht="60" x14ac:dyDescent="0.25">
      <c r="A5" s="214" t="s">
        <v>615</v>
      </c>
      <c r="B5" s="214" t="s">
        <v>192</v>
      </c>
      <c r="C5" s="215" t="s">
        <v>472</v>
      </c>
      <c r="D5" s="215" t="s">
        <v>616</v>
      </c>
      <c r="E5" s="216">
        <v>13070.142819000001</v>
      </c>
    </row>
    <row r="6" spans="1:5" ht="105" x14ac:dyDescent="0.25">
      <c r="A6" s="214" t="s">
        <v>620</v>
      </c>
      <c r="B6" s="217" t="s">
        <v>621</v>
      </c>
      <c r="C6" s="215" t="s">
        <v>472</v>
      </c>
      <c r="D6" s="215" t="s">
        <v>619</v>
      </c>
      <c r="E6" s="216">
        <v>6432</v>
      </c>
    </row>
    <row r="7" spans="1:5" ht="31.5" customHeight="1" x14ac:dyDescent="0.25">
      <c r="A7" s="212" t="s">
        <v>461</v>
      </c>
      <c r="B7" s="212"/>
      <c r="C7" s="212"/>
      <c r="D7" s="212"/>
      <c r="E7" s="213">
        <v>94813.367053999988</v>
      </c>
    </row>
    <row r="8" spans="1:5" ht="60" x14ac:dyDescent="0.25">
      <c r="A8" s="214" t="s">
        <v>622</v>
      </c>
      <c r="B8" s="214" t="s">
        <v>623</v>
      </c>
      <c r="C8" s="215" t="s">
        <v>474</v>
      </c>
      <c r="D8" s="215" t="s">
        <v>624</v>
      </c>
      <c r="E8" s="216">
        <v>17573.038001000001</v>
      </c>
    </row>
    <row r="9" spans="1:5" ht="45" x14ac:dyDescent="0.25">
      <c r="A9" s="214" t="s">
        <v>627</v>
      </c>
      <c r="B9" s="214" t="s">
        <v>618</v>
      </c>
      <c r="C9" s="215" t="s">
        <v>477</v>
      </c>
      <c r="D9" s="215" t="s">
        <v>626</v>
      </c>
      <c r="E9" s="216">
        <v>16488.938797999999</v>
      </c>
    </row>
    <row r="10" spans="1:5" ht="45" x14ac:dyDescent="0.25">
      <c r="A10" s="214" t="s">
        <v>630</v>
      </c>
      <c r="B10" s="214" t="s">
        <v>631</v>
      </c>
      <c r="C10" s="215" t="s">
        <v>476</v>
      </c>
      <c r="D10" s="215" t="s">
        <v>632</v>
      </c>
      <c r="E10" s="216">
        <v>10591.976359</v>
      </c>
    </row>
    <row r="11" spans="1:5" ht="75" x14ac:dyDescent="0.25">
      <c r="A11" s="214" t="s">
        <v>628</v>
      </c>
      <c r="B11" s="214" t="s">
        <v>192</v>
      </c>
      <c r="C11" s="215" t="s">
        <v>477</v>
      </c>
      <c r="D11" s="215" t="s">
        <v>629</v>
      </c>
      <c r="E11" s="216">
        <v>9076.5065340000001</v>
      </c>
    </row>
    <row r="12" spans="1:5" ht="30" x14ac:dyDescent="0.25">
      <c r="A12" s="214" t="s">
        <v>636</v>
      </c>
      <c r="B12" s="214" t="s">
        <v>618</v>
      </c>
      <c r="C12" s="215" t="s">
        <v>477</v>
      </c>
      <c r="D12" s="215" t="s">
        <v>626</v>
      </c>
      <c r="E12" s="216">
        <v>8400.0190000000002</v>
      </c>
    </row>
    <row r="13" spans="1:5" ht="30" x14ac:dyDescent="0.25">
      <c r="A13" s="214" t="s">
        <v>639</v>
      </c>
      <c r="B13" s="214" t="s">
        <v>640</v>
      </c>
      <c r="C13" s="215" t="s">
        <v>477</v>
      </c>
      <c r="D13" s="215" t="s">
        <v>626</v>
      </c>
      <c r="E13" s="216">
        <v>8018.2842490000003</v>
      </c>
    </row>
    <row r="14" spans="1:5" ht="30" x14ac:dyDescent="0.25">
      <c r="A14" s="214" t="s">
        <v>625</v>
      </c>
      <c r="B14" s="214" t="s">
        <v>618</v>
      </c>
      <c r="C14" s="215" t="s">
        <v>477</v>
      </c>
      <c r="D14" s="215" t="s">
        <v>626</v>
      </c>
      <c r="E14" s="216">
        <v>7350.968946</v>
      </c>
    </row>
    <row r="15" spans="1:5" ht="30" x14ac:dyDescent="0.25">
      <c r="A15" s="214" t="s">
        <v>633</v>
      </c>
      <c r="B15" s="214" t="s">
        <v>618</v>
      </c>
      <c r="C15" s="215" t="s">
        <v>477</v>
      </c>
      <c r="D15" s="215" t="s">
        <v>626</v>
      </c>
      <c r="E15" s="216">
        <v>7000.2874869999996</v>
      </c>
    </row>
    <row r="16" spans="1:5" ht="75" x14ac:dyDescent="0.25">
      <c r="A16" s="214" t="s">
        <v>643</v>
      </c>
      <c r="B16" s="214" t="s">
        <v>618</v>
      </c>
      <c r="C16" s="215" t="s">
        <v>477</v>
      </c>
      <c r="D16" s="215" t="s">
        <v>629</v>
      </c>
      <c r="E16" s="216">
        <v>5262.4140799999996</v>
      </c>
    </row>
    <row r="17" spans="1:5" ht="75" x14ac:dyDescent="0.25">
      <c r="A17" s="214" t="s">
        <v>645</v>
      </c>
      <c r="B17" s="214" t="s">
        <v>618</v>
      </c>
      <c r="C17" s="215" t="s">
        <v>477</v>
      </c>
      <c r="D17" s="215" t="s">
        <v>629</v>
      </c>
      <c r="E17" s="216">
        <v>5050.9336000000003</v>
      </c>
    </row>
    <row r="18" spans="1:5" ht="36.75" customHeight="1" x14ac:dyDescent="0.25">
      <c r="A18" s="212" t="s">
        <v>462</v>
      </c>
      <c r="B18" s="212"/>
      <c r="C18" s="212"/>
      <c r="D18" s="212"/>
      <c r="E18" s="213">
        <v>158985.71124549001</v>
      </c>
    </row>
    <row r="19" spans="1:5" ht="75" x14ac:dyDescent="0.25">
      <c r="A19" s="214" t="s">
        <v>641</v>
      </c>
      <c r="B19" s="214" t="s">
        <v>618</v>
      </c>
      <c r="C19" s="215" t="s">
        <v>482</v>
      </c>
      <c r="D19" s="215" t="s">
        <v>642</v>
      </c>
      <c r="E19" s="216">
        <v>29353.471941</v>
      </c>
    </row>
    <row r="20" spans="1:5" ht="45" x14ac:dyDescent="0.25">
      <c r="A20" s="214" t="s">
        <v>651</v>
      </c>
      <c r="B20" s="214" t="s">
        <v>192</v>
      </c>
      <c r="C20" s="215" t="s">
        <v>481</v>
      </c>
      <c r="D20" s="215" t="s">
        <v>652</v>
      </c>
      <c r="E20" s="216">
        <v>25199.999995999999</v>
      </c>
    </row>
    <row r="21" spans="1:5" ht="75" x14ac:dyDescent="0.25">
      <c r="A21" s="214" t="s">
        <v>649</v>
      </c>
      <c r="B21" s="214" t="s">
        <v>650</v>
      </c>
      <c r="C21" s="215" t="s">
        <v>482</v>
      </c>
      <c r="D21" s="215" t="s">
        <v>642</v>
      </c>
      <c r="E21" s="216">
        <v>20422.639822659999</v>
      </c>
    </row>
    <row r="22" spans="1:5" ht="75" x14ac:dyDescent="0.25">
      <c r="A22" s="214" t="s">
        <v>655</v>
      </c>
      <c r="B22" s="214" t="s">
        <v>192</v>
      </c>
      <c r="C22" s="215" t="s">
        <v>482</v>
      </c>
      <c r="D22" s="215" t="s">
        <v>642</v>
      </c>
      <c r="E22" s="216">
        <v>16800</v>
      </c>
    </row>
    <row r="23" spans="1:5" ht="75" x14ac:dyDescent="0.25">
      <c r="A23" s="214" t="s">
        <v>659</v>
      </c>
      <c r="B23" s="214" t="s">
        <v>618</v>
      </c>
      <c r="C23" s="215" t="s">
        <v>482</v>
      </c>
      <c r="D23" s="215" t="s">
        <v>642</v>
      </c>
      <c r="E23" s="216">
        <v>10522.284055</v>
      </c>
    </row>
    <row r="24" spans="1:5" ht="75" x14ac:dyDescent="0.25">
      <c r="A24" s="214" t="s">
        <v>663</v>
      </c>
      <c r="B24" s="214" t="s">
        <v>664</v>
      </c>
      <c r="C24" s="215" t="s">
        <v>482</v>
      </c>
      <c r="D24" s="215" t="s">
        <v>642</v>
      </c>
      <c r="E24" s="216">
        <v>10345.711662</v>
      </c>
    </row>
    <row r="25" spans="1:5" ht="45" x14ac:dyDescent="0.25">
      <c r="A25" s="214" t="s">
        <v>665</v>
      </c>
      <c r="B25" s="214" t="s">
        <v>192</v>
      </c>
      <c r="C25" s="215" t="s">
        <v>481</v>
      </c>
      <c r="D25" s="215" t="s">
        <v>652</v>
      </c>
      <c r="E25" s="216">
        <v>9625.0000120000004</v>
      </c>
    </row>
    <row r="26" spans="1:5" ht="75" x14ac:dyDescent="0.25">
      <c r="A26" s="214" t="s">
        <v>644</v>
      </c>
      <c r="B26" s="214" t="s">
        <v>618</v>
      </c>
      <c r="C26" s="215" t="s">
        <v>482</v>
      </c>
      <c r="D26" s="215" t="s">
        <v>642</v>
      </c>
      <c r="E26" s="216">
        <v>9295.0132350000003</v>
      </c>
    </row>
    <row r="27" spans="1:5" ht="75" x14ac:dyDescent="0.25">
      <c r="A27" s="214" t="s">
        <v>648</v>
      </c>
      <c r="B27" s="214" t="s">
        <v>618</v>
      </c>
      <c r="C27" s="215" t="s">
        <v>482</v>
      </c>
      <c r="D27" s="215" t="s">
        <v>642</v>
      </c>
      <c r="E27" s="216">
        <v>7354.3247588300001</v>
      </c>
    </row>
    <row r="28" spans="1:5" ht="75" x14ac:dyDescent="0.25">
      <c r="A28" s="214" t="s">
        <v>646</v>
      </c>
      <c r="B28" s="214" t="s">
        <v>647</v>
      </c>
      <c r="C28" s="215" t="s">
        <v>482</v>
      </c>
      <c r="D28" s="215" t="s">
        <v>642</v>
      </c>
      <c r="E28" s="216">
        <v>7052.2657630000003</v>
      </c>
    </row>
    <row r="29" spans="1:5" ht="60" x14ac:dyDescent="0.25">
      <c r="A29" s="214" t="s">
        <v>666</v>
      </c>
      <c r="B29" s="214" t="s">
        <v>192</v>
      </c>
      <c r="C29" s="215" t="s">
        <v>482</v>
      </c>
      <c r="D29" s="215" t="s">
        <v>667</v>
      </c>
      <c r="E29" s="216">
        <v>6785</v>
      </c>
    </row>
    <row r="30" spans="1:5" ht="75" x14ac:dyDescent="0.25">
      <c r="A30" s="214" t="s">
        <v>653</v>
      </c>
      <c r="B30" s="214" t="s">
        <v>654</v>
      </c>
      <c r="C30" s="215" t="s">
        <v>482</v>
      </c>
      <c r="D30" s="215" t="s">
        <v>642</v>
      </c>
      <c r="E30" s="216">
        <v>6230</v>
      </c>
    </row>
    <row r="31" spans="1:5" ht="30" x14ac:dyDescent="0.25">
      <c r="A31" s="212" t="s">
        <v>463</v>
      </c>
      <c r="B31" s="212"/>
      <c r="C31" s="212"/>
      <c r="D31" s="212"/>
      <c r="E31" s="213">
        <v>28177.184052999997</v>
      </c>
    </row>
    <row r="32" spans="1:5" ht="30" x14ac:dyDescent="0.25">
      <c r="A32" s="214" t="s">
        <v>656</v>
      </c>
      <c r="B32" s="214" t="s">
        <v>657</v>
      </c>
      <c r="C32" s="215" t="s">
        <v>485</v>
      </c>
      <c r="D32" s="215" t="s">
        <v>658</v>
      </c>
      <c r="E32" s="216">
        <v>16144.286024999999</v>
      </c>
    </row>
    <row r="33" spans="1:5" ht="45" x14ac:dyDescent="0.25">
      <c r="A33" s="218" t="s">
        <v>660</v>
      </c>
      <c r="B33" s="219" t="s">
        <v>661</v>
      </c>
      <c r="C33" s="215" t="s">
        <v>485</v>
      </c>
      <c r="D33" s="215" t="s">
        <v>662</v>
      </c>
      <c r="E33" s="216">
        <v>7032.8980279999996</v>
      </c>
    </row>
    <row r="34" spans="1:5" ht="45" x14ac:dyDescent="0.25">
      <c r="A34" s="214" t="s">
        <v>668</v>
      </c>
      <c r="B34" s="214" t="s">
        <v>669</v>
      </c>
      <c r="C34" s="215" t="s">
        <v>485</v>
      </c>
      <c r="D34" s="215" t="s">
        <v>662</v>
      </c>
      <c r="E34" s="216">
        <v>5000</v>
      </c>
    </row>
    <row r="35" spans="1:5" x14ac:dyDescent="0.25"/>
    <row r="36" spans="1:5" x14ac:dyDescent="0.25"/>
    <row r="37" spans="1:5" ht="15.75" customHeight="1" x14ac:dyDescent="0.25">
      <c r="A37" s="210" t="s">
        <v>807</v>
      </c>
      <c r="B37" s="220"/>
    </row>
    <row r="38" spans="1:5" x14ac:dyDescent="0.25">
      <c r="A38" s="601" t="s">
        <v>610</v>
      </c>
      <c r="B38" s="601"/>
      <c r="C38" s="601"/>
      <c r="D38" s="601"/>
      <c r="E38" s="601"/>
    </row>
    <row r="39" spans="1:5" x14ac:dyDescent="0.25">
      <c r="A39" s="325" t="s">
        <v>611</v>
      </c>
      <c r="B39" s="325" t="s">
        <v>612</v>
      </c>
      <c r="C39" s="325" t="s">
        <v>613</v>
      </c>
      <c r="D39" s="325" t="s">
        <v>131</v>
      </c>
      <c r="E39" s="326" t="s">
        <v>470</v>
      </c>
    </row>
    <row r="40" spans="1:5" x14ac:dyDescent="0.25">
      <c r="A40" s="212" t="s">
        <v>460</v>
      </c>
      <c r="B40" s="212"/>
      <c r="C40" s="212"/>
      <c r="D40" s="212"/>
      <c r="E40" s="213">
        <v>1767.3373763099999</v>
      </c>
    </row>
    <row r="41" spans="1:5" ht="75" x14ac:dyDescent="0.25">
      <c r="A41" s="221" t="s">
        <v>617</v>
      </c>
      <c r="B41" s="221" t="s">
        <v>618</v>
      </c>
      <c r="C41" s="221" t="s">
        <v>472</v>
      </c>
      <c r="D41" s="221" t="s">
        <v>619</v>
      </c>
      <c r="E41" s="222">
        <v>958.31553715999996</v>
      </c>
    </row>
    <row r="42" spans="1:5" ht="105" x14ac:dyDescent="0.25">
      <c r="A42" s="221" t="s">
        <v>620</v>
      </c>
      <c r="B42" s="217" t="s">
        <v>1921</v>
      </c>
      <c r="C42" s="221" t="s">
        <v>472</v>
      </c>
      <c r="D42" s="221" t="s">
        <v>619</v>
      </c>
      <c r="E42" s="222">
        <v>809.02183915000001</v>
      </c>
    </row>
    <row r="43" spans="1:5" x14ac:dyDescent="0.25">
      <c r="A43" s="212" t="s">
        <v>461</v>
      </c>
      <c r="B43" s="212"/>
      <c r="C43" s="212"/>
      <c r="D43" s="212"/>
      <c r="E43" s="213">
        <v>10835.69322764</v>
      </c>
    </row>
    <row r="44" spans="1:5" ht="30" x14ac:dyDescent="0.25">
      <c r="A44" s="221" t="s">
        <v>625</v>
      </c>
      <c r="B44" s="221" t="s">
        <v>618</v>
      </c>
      <c r="C44" s="221" t="s">
        <v>477</v>
      </c>
      <c r="D44" s="221" t="s">
        <v>626</v>
      </c>
      <c r="E44" s="222">
        <v>2511.0433317100001</v>
      </c>
    </row>
    <row r="45" spans="1:5" ht="75" x14ac:dyDescent="0.25">
      <c r="A45" s="221" t="s">
        <v>628</v>
      </c>
      <c r="B45" s="221" t="s">
        <v>192</v>
      </c>
      <c r="C45" s="221" t="s">
        <v>477</v>
      </c>
      <c r="D45" s="221" t="s">
        <v>629</v>
      </c>
      <c r="E45" s="222">
        <v>1993.9363773599998</v>
      </c>
    </row>
    <row r="46" spans="1:5" ht="30" x14ac:dyDescent="0.25">
      <c r="A46" s="221" t="s">
        <v>633</v>
      </c>
      <c r="B46" s="221" t="s">
        <v>618</v>
      </c>
      <c r="C46" s="221" t="s">
        <v>477</v>
      </c>
      <c r="D46" s="221" t="s">
        <v>626</v>
      </c>
      <c r="E46" s="222">
        <v>1827.4195435399999</v>
      </c>
    </row>
    <row r="47" spans="1:5" ht="75" x14ac:dyDescent="0.25">
      <c r="A47" s="221" t="s">
        <v>634</v>
      </c>
      <c r="B47" s="221" t="s">
        <v>635</v>
      </c>
      <c r="C47" s="221" t="s">
        <v>477</v>
      </c>
      <c r="D47" s="221" t="s">
        <v>629</v>
      </c>
      <c r="E47" s="222">
        <v>1723.8724649999999</v>
      </c>
    </row>
    <row r="48" spans="1:5" ht="60" x14ac:dyDescent="0.25">
      <c r="A48" s="221" t="s">
        <v>637</v>
      </c>
      <c r="B48" s="221" t="s">
        <v>638</v>
      </c>
      <c r="C48" s="221" t="s">
        <v>474</v>
      </c>
      <c r="D48" s="221" t="s">
        <v>624</v>
      </c>
      <c r="E48" s="222">
        <v>1500.5410441400002</v>
      </c>
    </row>
    <row r="49" spans="1:5" ht="45" x14ac:dyDescent="0.25">
      <c r="A49" s="221" t="s">
        <v>630</v>
      </c>
      <c r="B49" s="221" t="s">
        <v>631</v>
      </c>
      <c r="C49" s="221" t="s">
        <v>476</v>
      </c>
      <c r="D49" s="221" t="s">
        <v>632</v>
      </c>
      <c r="E49" s="222">
        <v>1278.8804658900001</v>
      </c>
    </row>
    <row r="50" spans="1:5" x14ac:dyDescent="0.25">
      <c r="A50" s="212" t="s">
        <v>462</v>
      </c>
      <c r="B50" s="212"/>
      <c r="C50" s="212"/>
      <c r="D50" s="212"/>
      <c r="E50" s="213">
        <v>21706.505709059998</v>
      </c>
    </row>
    <row r="51" spans="1:5" ht="75" x14ac:dyDescent="0.25">
      <c r="A51" s="221" t="s">
        <v>641</v>
      </c>
      <c r="B51" s="221" t="s">
        <v>618</v>
      </c>
      <c r="C51" s="221" t="s">
        <v>482</v>
      </c>
      <c r="D51" s="221" t="s">
        <v>642</v>
      </c>
      <c r="E51" s="222">
        <v>10935.399577260001</v>
      </c>
    </row>
    <row r="52" spans="1:5" ht="75" x14ac:dyDescent="0.25">
      <c r="A52" s="221" t="s">
        <v>644</v>
      </c>
      <c r="B52" s="221" t="s">
        <v>618</v>
      </c>
      <c r="C52" s="221" t="s">
        <v>482</v>
      </c>
      <c r="D52" s="221" t="s">
        <v>642</v>
      </c>
      <c r="E52" s="222">
        <v>3439.95675858</v>
      </c>
    </row>
    <row r="53" spans="1:5" ht="75" x14ac:dyDescent="0.25">
      <c r="A53" s="221" t="s">
        <v>646</v>
      </c>
      <c r="B53" s="221" t="s">
        <v>647</v>
      </c>
      <c r="C53" s="221" t="s">
        <v>482</v>
      </c>
      <c r="D53" s="221" t="s">
        <v>642</v>
      </c>
      <c r="E53" s="222">
        <v>3153.13444617</v>
      </c>
    </row>
    <row r="54" spans="1:5" ht="75" x14ac:dyDescent="0.25">
      <c r="A54" s="221" t="s">
        <v>648</v>
      </c>
      <c r="B54" s="221" t="s">
        <v>618</v>
      </c>
      <c r="C54" s="221" t="s">
        <v>482</v>
      </c>
      <c r="D54" s="221" t="s">
        <v>642</v>
      </c>
      <c r="E54" s="222">
        <v>1648.1689314800001</v>
      </c>
    </row>
    <row r="55" spans="1:5" ht="75" x14ac:dyDescent="0.25">
      <c r="A55" s="221" t="s">
        <v>649</v>
      </c>
      <c r="B55" s="221" t="s">
        <v>650</v>
      </c>
      <c r="C55" s="221" t="s">
        <v>482</v>
      </c>
      <c r="D55" s="221" t="s">
        <v>642</v>
      </c>
      <c r="E55" s="222">
        <v>1303.0564046400002</v>
      </c>
    </row>
    <row r="56" spans="1:5" ht="75" x14ac:dyDescent="0.25">
      <c r="A56" s="221" t="s">
        <v>653</v>
      </c>
      <c r="B56" s="221" t="s">
        <v>654</v>
      </c>
      <c r="C56" s="221" t="s">
        <v>482</v>
      </c>
      <c r="D56" s="221" t="s">
        <v>642</v>
      </c>
      <c r="E56" s="222">
        <v>1226.78959093</v>
      </c>
    </row>
    <row r="57" spans="1:5" ht="30" x14ac:dyDescent="0.25">
      <c r="A57" s="212" t="s">
        <v>463</v>
      </c>
      <c r="B57" s="212"/>
      <c r="C57" s="212"/>
      <c r="D57" s="212"/>
      <c r="E57" s="213">
        <v>6273.2334772699996</v>
      </c>
    </row>
    <row r="58" spans="1:5" ht="30" x14ac:dyDescent="0.25">
      <c r="A58" s="221" t="s">
        <v>656</v>
      </c>
      <c r="B58" s="214" t="s">
        <v>1922</v>
      </c>
      <c r="C58" s="221" t="s">
        <v>485</v>
      </c>
      <c r="D58" s="221" t="s">
        <v>658</v>
      </c>
      <c r="E58" s="222">
        <v>4791.7695347299996</v>
      </c>
    </row>
    <row r="59" spans="1:5" ht="45" x14ac:dyDescent="0.25">
      <c r="A59" s="221" t="s">
        <v>660</v>
      </c>
      <c r="B59" s="223" t="s">
        <v>1923</v>
      </c>
      <c r="C59" s="221" t="s">
        <v>485</v>
      </c>
      <c r="D59" s="221" t="s">
        <v>662</v>
      </c>
      <c r="E59" s="222">
        <v>1481.4639425400001</v>
      </c>
    </row>
  </sheetData>
  <mergeCells count="2">
    <mergeCell ref="A2:E2"/>
    <mergeCell ref="A38:E38"/>
  </mergeCells>
  <hyperlinks>
    <hyperlink ref="A1" location="Índice!A56" display="Índice" xr:uid="{09CAC17E-93E8-4260-9D30-6ACC151941E5}"/>
  </hyperlinks>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6D608-B3B5-4734-BA26-C588F8C6F3FD}">
  <sheetPr>
    <tabColor rgb="FFF36970"/>
  </sheetPr>
  <dimension ref="A1:T65"/>
  <sheetViews>
    <sheetView showGridLines="0" zoomScale="80" zoomScaleNormal="80" workbookViewId="0"/>
  </sheetViews>
  <sheetFormatPr baseColWidth="10" defaultColWidth="0" defaultRowHeight="15" zeroHeight="1" x14ac:dyDescent="0.25"/>
  <cols>
    <col min="1" max="1" width="28.5703125" style="91" customWidth="1"/>
    <col min="2" max="5" width="10.85546875" style="91" customWidth="1"/>
    <col min="6" max="6" width="15.5703125" style="91" customWidth="1"/>
    <col min="7" max="7" width="10.85546875" style="91" customWidth="1"/>
    <col min="8" max="8" width="43.85546875" style="91" customWidth="1"/>
    <col min="9" max="9" width="16.140625" style="91" bestFit="1" customWidth="1"/>
    <col min="10" max="10" width="16.28515625" style="91" bestFit="1" customWidth="1"/>
    <col min="11" max="11" width="12.85546875" style="91" bestFit="1" customWidth="1"/>
    <col min="12" max="12" width="13.85546875" style="91" customWidth="1"/>
    <col min="13" max="13" width="10.85546875" style="91" customWidth="1"/>
    <col min="14" max="14" width="13.85546875" style="91" customWidth="1"/>
    <col min="15" max="16" width="10.85546875" style="91" customWidth="1"/>
    <col min="17" max="17" width="18.42578125" style="91" customWidth="1"/>
    <col min="18" max="19" width="10.85546875" style="91" customWidth="1"/>
    <col min="20" max="20" width="16.85546875" style="91" customWidth="1"/>
    <col min="21" max="16384" width="10.85546875" style="91" hidden="1"/>
  </cols>
  <sheetData>
    <row r="1" spans="1:20" x14ac:dyDescent="0.25">
      <c r="A1" s="519" t="s">
        <v>1979</v>
      </c>
    </row>
    <row r="2" spans="1:20" ht="30.6" customHeight="1" x14ac:dyDescent="0.25">
      <c r="A2" s="602" t="s">
        <v>670</v>
      </c>
      <c r="B2" s="603"/>
      <c r="C2" s="603"/>
      <c r="D2" s="603"/>
      <c r="E2" s="603"/>
      <c r="F2" s="604"/>
      <c r="H2" s="605" t="s">
        <v>671</v>
      </c>
      <c r="I2" s="606"/>
      <c r="J2" s="606"/>
      <c r="K2" s="606"/>
      <c r="L2" s="606"/>
      <c r="M2" s="606"/>
      <c r="N2" s="606"/>
      <c r="O2" s="606"/>
      <c r="P2" s="606"/>
      <c r="Q2" s="606"/>
      <c r="R2" s="606"/>
      <c r="S2" s="606"/>
      <c r="T2" s="606"/>
    </row>
    <row r="3" spans="1:20" ht="30" x14ac:dyDescent="0.25">
      <c r="A3" s="328" t="s">
        <v>672</v>
      </c>
      <c r="B3" s="328" t="s">
        <v>429</v>
      </c>
      <c r="C3" s="328" t="s">
        <v>430</v>
      </c>
      <c r="D3" s="328" t="s">
        <v>431</v>
      </c>
      <c r="E3" s="328" t="s">
        <v>432</v>
      </c>
      <c r="F3" s="328" t="s">
        <v>673</v>
      </c>
      <c r="H3" s="328" t="s">
        <v>468</v>
      </c>
      <c r="I3" s="328" t="s">
        <v>674</v>
      </c>
      <c r="J3" s="328" t="s">
        <v>675</v>
      </c>
      <c r="K3" s="328" t="s">
        <v>676</v>
      </c>
      <c r="L3" s="328" t="s">
        <v>677</v>
      </c>
      <c r="M3" s="328" t="s">
        <v>678</v>
      </c>
      <c r="N3" s="328" t="s">
        <v>679</v>
      </c>
      <c r="O3" s="328" t="s">
        <v>680</v>
      </c>
      <c r="P3" s="328" t="s">
        <v>681</v>
      </c>
      <c r="Q3" s="328" t="s">
        <v>682</v>
      </c>
      <c r="R3" s="328" t="s">
        <v>683</v>
      </c>
      <c r="S3" s="328" t="s">
        <v>684</v>
      </c>
      <c r="T3" s="328" t="s">
        <v>673</v>
      </c>
    </row>
    <row r="4" spans="1:20" x14ac:dyDescent="0.25">
      <c r="A4" s="224" t="s">
        <v>674</v>
      </c>
      <c r="B4" s="225">
        <v>261.57344580999995</v>
      </c>
      <c r="C4" s="225">
        <v>4014.3698650900005</v>
      </c>
      <c r="D4" s="225">
        <v>4789.5021488600005</v>
      </c>
      <c r="E4" s="225">
        <v>90.116047199999997</v>
      </c>
      <c r="F4" s="225">
        <v>9155.5615069600026</v>
      </c>
      <c r="H4" s="212" t="s">
        <v>460</v>
      </c>
      <c r="I4" s="226">
        <v>261.57344581000001</v>
      </c>
      <c r="J4" s="226">
        <v>280.00308709000001</v>
      </c>
      <c r="K4" s="226">
        <v>124.76033959</v>
      </c>
      <c r="L4" s="226">
        <v>67.697778160000013</v>
      </c>
      <c r="M4" s="226">
        <v>108.35156717</v>
      </c>
      <c r="N4" s="226">
        <v>283.63834127999996</v>
      </c>
      <c r="O4" s="226">
        <v>50.61771779</v>
      </c>
      <c r="P4" s="226">
        <v>409.04179748000001</v>
      </c>
      <c r="Q4" s="226">
        <v>2436.4978259</v>
      </c>
      <c r="R4" s="226">
        <v>62.380414899999998</v>
      </c>
      <c r="S4" s="226">
        <v>3.8756546200000002</v>
      </c>
      <c r="T4" s="226">
        <v>4088.4379697899999</v>
      </c>
    </row>
    <row r="5" spans="1:20" ht="30" x14ac:dyDescent="0.25">
      <c r="A5" s="224" t="s">
        <v>675</v>
      </c>
      <c r="B5" s="225">
        <v>280.00308709000001</v>
      </c>
      <c r="C5" s="225">
        <v>3299.1946977099988</v>
      </c>
      <c r="D5" s="225">
        <v>3606.3802829200004</v>
      </c>
      <c r="E5" s="225">
        <v>58.035733270000001</v>
      </c>
      <c r="F5" s="225">
        <v>7243.6138009899996</v>
      </c>
      <c r="H5" s="218" t="s">
        <v>471</v>
      </c>
      <c r="I5" s="227">
        <v>211.28335804</v>
      </c>
      <c r="J5" s="227">
        <v>26.23028596</v>
      </c>
      <c r="K5" s="227">
        <v>0</v>
      </c>
      <c r="L5" s="227">
        <v>0</v>
      </c>
      <c r="M5" s="227">
        <v>0</v>
      </c>
      <c r="N5" s="227">
        <v>0.69131552000000007</v>
      </c>
      <c r="O5" s="227">
        <v>0</v>
      </c>
      <c r="P5" s="227">
        <v>409.04179748000001</v>
      </c>
      <c r="Q5" s="227">
        <v>1079.88511954</v>
      </c>
      <c r="R5" s="227">
        <v>0.95148100000000002</v>
      </c>
      <c r="S5" s="227">
        <v>0</v>
      </c>
      <c r="T5" s="228">
        <v>1728.08335754</v>
      </c>
    </row>
    <row r="6" spans="1:20" x14ac:dyDescent="0.25">
      <c r="A6" s="224" t="s">
        <v>676</v>
      </c>
      <c r="B6" s="225">
        <v>124.76033959</v>
      </c>
      <c r="C6" s="225">
        <v>7548.5710107000004</v>
      </c>
      <c r="D6" s="225">
        <v>3947.5668688799997</v>
      </c>
      <c r="E6" s="225">
        <v>116.96682724</v>
      </c>
      <c r="F6" s="225">
        <v>11737.865046409999</v>
      </c>
      <c r="H6" s="218" t="s">
        <v>472</v>
      </c>
      <c r="I6" s="227">
        <v>50.290087769999992</v>
      </c>
      <c r="J6" s="227">
        <v>253.77280113000003</v>
      </c>
      <c r="K6" s="227">
        <v>124.76033959</v>
      </c>
      <c r="L6" s="227">
        <v>67.697778160000013</v>
      </c>
      <c r="M6" s="227">
        <v>108.35156717</v>
      </c>
      <c r="N6" s="227">
        <v>282.94702575999997</v>
      </c>
      <c r="O6" s="227">
        <v>50.61771779</v>
      </c>
      <c r="P6" s="227">
        <v>0</v>
      </c>
      <c r="Q6" s="227">
        <v>1356.6127063600002</v>
      </c>
      <c r="R6" s="227">
        <v>61.428933899999997</v>
      </c>
      <c r="S6" s="227">
        <v>3.8756546200000002</v>
      </c>
      <c r="T6" s="228">
        <v>2360.3546122500002</v>
      </c>
    </row>
    <row r="7" spans="1:20" ht="30" x14ac:dyDescent="0.25">
      <c r="A7" s="224" t="s">
        <v>677</v>
      </c>
      <c r="B7" s="225">
        <v>67.697778160000013</v>
      </c>
      <c r="C7" s="225">
        <v>2384.6094260900013</v>
      </c>
      <c r="D7" s="225">
        <v>1646.4252303300002</v>
      </c>
      <c r="E7" s="225">
        <v>36.476919150000001</v>
      </c>
      <c r="F7" s="225">
        <v>4135.2093537300007</v>
      </c>
      <c r="H7" s="212" t="s">
        <v>461</v>
      </c>
      <c r="I7" s="226">
        <v>4014.3698650899996</v>
      </c>
      <c r="J7" s="226">
        <v>3299.1946977100001</v>
      </c>
      <c r="K7" s="226">
        <v>7548.5710106999995</v>
      </c>
      <c r="L7" s="226">
        <v>2384.609426089999</v>
      </c>
      <c r="M7" s="226">
        <v>1872.4592671999999</v>
      </c>
      <c r="N7" s="226">
        <v>1865.3097965199997</v>
      </c>
      <c r="O7" s="226">
        <v>3002.5769419399999</v>
      </c>
      <c r="P7" s="226">
        <v>1387.49479159</v>
      </c>
      <c r="Q7" s="226">
        <v>16231.96819293</v>
      </c>
      <c r="R7" s="226">
        <v>2599.9266048299996</v>
      </c>
      <c r="S7" s="226">
        <v>2987.7162840599995</v>
      </c>
      <c r="T7" s="226">
        <v>47194.196878660005</v>
      </c>
    </row>
    <row r="8" spans="1:20" x14ac:dyDescent="0.25">
      <c r="A8" s="224" t="s">
        <v>678</v>
      </c>
      <c r="B8" s="225">
        <v>108.35156717</v>
      </c>
      <c r="C8" s="225">
        <v>1872.4592671999992</v>
      </c>
      <c r="D8" s="225">
        <v>2549.0962704300005</v>
      </c>
      <c r="E8" s="225">
        <v>1889.3494240100001</v>
      </c>
      <c r="F8" s="225">
        <v>6419.2565288099995</v>
      </c>
      <c r="H8" s="218" t="s">
        <v>473</v>
      </c>
      <c r="I8" s="227">
        <v>369.64950654</v>
      </c>
      <c r="J8" s="227">
        <v>396.92140594999989</v>
      </c>
      <c r="K8" s="227">
        <v>1168.272393519999</v>
      </c>
      <c r="L8" s="227">
        <v>752.80600304999973</v>
      </c>
      <c r="M8" s="227">
        <v>432.08422573999985</v>
      </c>
      <c r="N8" s="227">
        <v>204.40916824000007</v>
      </c>
      <c r="O8" s="227">
        <v>644.82112465</v>
      </c>
      <c r="P8" s="227">
        <v>71.667414039999997</v>
      </c>
      <c r="Q8" s="227">
        <v>2547.3377903000005</v>
      </c>
      <c r="R8" s="227">
        <v>608.43028264999987</v>
      </c>
      <c r="S8" s="227">
        <v>492.97420476999997</v>
      </c>
      <c r="T8" s="228">
        <v>7689.3735194499986</v>
      </c>
    </row>
    <row r="9" spans="1:20" x14ac:dyDescent="0.25">
      <c r="A9" s="224" t="s">
        <v>679</v>
      </c>
      <c r="B9" s="225">
        <v>283.63834127999996</v>
      </c>
      <c r="C9" s="225">
        <v>1865.3097965199997</v>
      </c>
      <c r="D9" s="225">
        <v>1660.2616432399996</v>
      </c>
      <c r="E9" s="225">
        <v>5642.7473827099993</v>
      </c>
      <c r="F9" s="225">
        <v>9451.9571637499976</v>
      </c>
      <c r="H9" s="218" t="s">
        <v>474</v>
      </c>
      <c r="I9" s="227">
        <v>1500.5410441400002</v>
      </c>
      <c r="J9" s="227">
        <v>1046.8274704599999</v>
      </c>
      <c r="K9" s="227">
        <v>511.59994492000004</v>
      </c>
      <c r="L9" s="227">
        <v>187.35219655</v>
      </c>
      <c r="M9" s="227">
        <v>73.585599999999999</v>
      </c>
      <c r="N9" s="227">
        <v>0</v>
      </c>
      <c r="O9" s="227">
        <v>394.15056377999997</v>
      </c>
      <c r="P9" s="227">
        <v>815.1467080000001</v>
      </c>
      <c r="Q9" s="227">
        <v>574.55255738999995</v>
      </c>
      <c r="R9" s="227">
        <v>299.93466668000002</v>
      </c>
      <c r="S9" s="227">
        <v>1329.9101383899999</v>
      </c>
      <c r="T9" s="228">
        <v>6733.600890310001</v>
      </c>
    </row>
    <row r="10" spans="1:20" x14ac:dyDescent="0.25">
      <c r="A10" s="224" t="s">
        <v>680</v>
      </c>
      <c r="B10" s="225">
        <v>50.61771779</v>
      </c>
      <c r="C10" s="225">
        <v>3002.5769419400003</v>
      </c>
      <c r="D10" s="225">
        <v>3906.6108509800006</v>
      </c>
      <c r="E10" s="225">
        <v>27.493049760000002</v>
      </c>
      <c r="F10" s="225">
        <v>6987.2985604700016</v>
      </c>
      <c r="H10" s="218" t="s">
        <v>475</v>
      </c>
      <c r="I10" s="227">
        <v>0</v>
      </c>
      <c r="J10" s="227">
        <v>0</v>
      </c>
      <c r="K10" s="227">
        <v>231.67063619000001</v>
      </c>
      <c r="L10" s="227">
        <v>0</v>
      </c>
      <c r="M10" s="227">
        <v>53.253318540000002</v>
      </c>
      <c r="N10" s="227">
        <v>10.4354168</v>
      </c>
      <c r="O10" s="227">
        <v>0.73426859999999994</v>
      </c>
      <c r="P10" s="227">
        <v>156.98297421999999</v>
      </c>
      <c r="Q10" s="227">
        <v>234.38481146999999</v>
      </c>
      <c r="R10" s="227">
        <v>0</v>
      </c>
      <c r="S10" s="227">
        <v>0</v>
      </c>
      <c r="T10" s="228">
        <v>687.46142582000004</v>
      </c>
    </row>
    <row r="11" spans="1:20" x14ac:dyDescent="0.25">
      <c r="A11" s="224" t="s">
        <v>681</v>
      </c>
      <c r="B11" s="225">
        <v>409.04179748000001</v>
      </c>
      <c r="C11" s="225">
        <v>1387.4947915899997</v>
      </c>
      <c r="D11" s="225">
        <v>2631.4506287799995</v>
      </c>
      <c r="E11" s="225">
        <v>66.625642130000003</v>
      </c>
      <c r="F11" s="225">
        <v>4494.6128599799995</v>
      </c>
      <c r="H11" s="218" t="s">
        <v>476</v>
      </c>
      <c r="I11" s="227">
        <v>73.897744549999999</v>
      </c>
      <c r="J11" s="227">
        <v>533.05926006999994</v>
      </c>
      <c r="K11" s="227">
        <v>34.970452980000005</v>
      </c>
      <c r="L11" s="227">
        <v>3.6701052200000004</v>
      </c>
      <c r="M11" s="227">
        <v>315.86704127999997</v>
      </c>
      <c r="N11" s="227">
        <v>553.89175052999997</v>
      </c>
      <c r="O11" s="227">
        <v>87.944169100000011</v>
      </c>
      <c r="P11" s="227">
        <v>191.22885562000002</v>
      </c>
      <c r="Q11" s="227">
        <v>1.70363574</v>
      </c>
      <c r="R11" s="227">
        <v>0</v>
      </c>
      <c r="S11" s="227">
        <v>4.13866098</v>
      </c>
      <c r="T11" s="228">
        <v>1800.3716760699999</v>
      </c>
    </row>
    <row r="12" spans="1:20" x14ac:dyDescent="0.25">
      <c r="A12" s="224" t="s">
        <v>682</v>
      </c>
      <c r="B12" s="225">
        <v>2436.4978258999995</v>
      </c>
      <c r="C12" s="225">
        <v>16231.968192930006</v>
      </c>
      <c r="D12" s="225">
        <v>25965.070487159992</v>
      </c>
      <c r="E12" s="225">
        <v>6.2592853799999997</v>
      </c>
      <c r="F12" s="225">
        <v>44639.795791369994</v>
      </c>
      <c r="H12" s="218" t="s">
        <v>477</v>
      </c>
      <c r="I12" s="227">
        <v>2060.5622340499999</v>
      </c>
      <c r="J12" s="227">
        <v>1311.87292662</v>
      </c>
      <c r="K12" s="227">
        <v>5178.3492732400009</v>
      </c>
      <c r="L12" s="227">
        <v>1316.1716740099998</v>
      </c>
      <c r="M12" s="227">
        <v>904.06042708999996</v>
      </c>
      <c r="N12" s="227">
        <v>1066.8861217999997</v>
      </c>
      <c r="O12" s="227">
        <v>1796.0275760600002</v>
      </c>
      <c r="P12" s="227">
        <v>145.60180485000001</v>
      </c>
      <c r="Q12" s="227">
        <v>12566.295341310002</v>
      </c>
      <c r="R12" s="227">
        <v>1578.8658433599999</v>
      </c>
      <c r="S12" s="227">
        <v>994.99733896999987</v>
      </c>
      <c r="T12" s="228">
        <v>28919.690561359999</v>
      </c>
    </row>
    <row r="13" spans="1:20" ht="30" x14ac:dyDescent="0.25">
      <c r="A13" s="224" t="s">
        <v>683</v>
      </c>
      <c r="B13" s="225">
        <v>62.380414899999998</v>
      </c>
      <c r="C13" s="225">
        <v>2599.9266048299996</v>
      </c>
      <c r="D13" s="225">
        <v>3572.2546109800001</v>
      </c>
      <c r="E13" s="225">
        <v>157.58416516</v>
      </c>
      <c r="F13" s="225">
        <v>6392.1457958699993</v>
      </c>
      <c r="H13" s="218" t="s">
        <v>478</v>
      </c>
      <c r="I13" s="227">
        <v>7.3785626500000001</v>
      </c>
      <c r="J13" s="227">
        <v>1.8523835800000001</v>
      </c>
      <c r="K13" s="227">
        <v>394.86478539999996</v>
      </c>
      <c r="L13" s="227">
        <v>29.584795539999998</v>
      </c>
      <c r="M13" s="227">
        <v>27.662487400000003</v>
      </c>
      <c r="N13" s="227">
        <v>0.90364460000000002</v>
      </c>
      <c r="O13" s="227">
        <v>20.452773230000002</v>
      </c>
      <c r="P13" s="227">
        <v>6.8670348600000004</v>
      </c>
      <c r="Q13" s="227">
        <v>127.76183417</v>
      </c>
      <c r="R13" s="227">
        <v>40.587664690000004</v>
      </c>
      <c r="S13" s="227">
        <v>75.158317539999985</v>
      </c>
      <c r="T13" s="228">
        <v>733.07428366000011</v>
      </c>
    </row>
    <row r="14" spans="1:20" ht="30" x14ac:dyDescent="0.25">
      <c r="A14" s="224" t="s">
        <v>684</v>
      </c>
      <c r="B14" s="225">
        <v>3.8756546200000002</v>
      </c>
      <c r="C14" s="225">
        <v>2987.7162840600004</v>
      </c>
      <c r="D14" s="225">
        <v>1303.6456682500002</v>
      </c>
      <c r="E14" s="225">
        <v>16.69413883</v>
      </c>
      <c r="F14" s="225">
        <v>4311.93174576</v>
      </c>
      <c r="H14" s="218" t="s">
        <v>479</v>
      </c>
      <c r="I14" s="227">
        <v>2.3407731600000004</v>
      </c>
      <c r="J14" s="227">
        <v>8.6612510300000007</v>
      </c>
      <c r="K14" s="227">
        <v>28.84352445</v>
      </c>
      <c r="L14" s="227">
        <v>95.024651719999994</v>
      </c>
      <c r="M14" s="227">
        <v>65.946167149999994</v>
      </c>
      <c r="N14" s="227">
        <v>28.783694549999996</v>
      </c>
      <c r="O14" s="227">
        <v>58.446466520000001</v>
      </c>
      <c r="P14" s="227">
        <v>0</v>
      </c>
      <c r="Q14" s="227">
        <v>179.93222254999998</v>
      </c>
      <c r="R14" s="227">
        <v>72.108147450000004</v>
      </c>
      <c r="S14" s="227">
        <v>90.537623409999995</v>
      </c>
      <c r="T14" s="228">
        <v>630.62452199000006</v>
      </c>
    </row>
    <row r="15" spans="1:20" ht="30" x14ac:dyDescent="0.25">
      <c r="A15" s="229" t="s">
        <v>464</v>
      </c>
      <c r="B15" s="230">
        <v>4088.4379697899994</v>
      </c>
      <c r="C15" s="230">
        <v>47194.196878660005</v>
      </c>
      <c r="D15" s="230">
        <v>55578.264690809992</v>
      </c>
      <c r="E15" s="230">
        <v>8108.3486148399998</v>
      </c>
      <c r="F15" s="230">
        <v>114969.24815409999</v>
      </c>
      <c r="H15" s="212" t="s">
        <v>462</v>
      </c>
      <c r="I15" s="226">
        <v>4789.5021488600005</v>
      </c>
      <c r="J15" s="226">
        <v>3606.3802829199999</v>
      </c>
      <c r="K15" s="226">
        <v>3947.5668688799997</v>
      </c>
      <c r="L15" s="226">
        <v>1646.4252303300004</v>
      </c>
      <c r="M15" s="226">
        <v>2549.0962704300005</v>
      </c>
      <c r="N15" s="226">
        <v>1660.2616432399998</v>
      </c>
      <c r="O15" s="226">
        <v>3906.6108509800006</v>
      </c>
      <c r="P15" s="226">
        <v>2631.45062878</v>
      </c>
      <c r="Q15" s="226">
        <v>25965.070487159996</v>
      </c>
      <c r="R15" s="226">
        <v>3572.2546109799991</v>
      </c>
      <c r="S15" s="226">
        <v>1303.64566825</v>
      </c>
      <c r="T15" s="226">
        <v>55578.264690809992</v>
      </c>
    </row>
    <row r="16" spans="1:20" ht="45" x14ac:dyDescent="0.25">
      <c r="A16" s="89"/>
      <c r="B16" s="89"/>
      <c r="C16" s="89"/>
      <c r="D16" s="89"/>
      <c r="E16" s="89"/>
      <c r="F16" s="89"/>
      <c r="H16" s="218" t="s">
        <v>480</v>
      </c>
      <c r="I16" s="227">
        <v>0</v>
      </c>
      <c r="J16" s="227">
        <v>1.1374610000000001</v>
      </c>
      <c r="K16" s="227">
        <v>0</v>
      </c>
      <c r="L16" s="227">
        <v>0</v>
      </c>
      <c r="M16" s="227">
        <v>0</v>
      </c>
      <c r="N16" s="227">
        <v>0</v>
      </c>
      <c r="O16" s="227">
        <v>0</v>
      </c>
      <c r="P16" s="227">
        <v>0</v>
      </c>
      <c r="Q16" s="227">
        <v>0</v>
      </c>
      <c r="R16" s="227">
        <v>0</v>
      </c>
      <c r="S16" s="227">
        <v>0</v>
      </c>
      <c r="T16" s="228">
        <v>1.1374610000000001</v>
      </c>
    </row>
    <row r="17" spans="1:20" ht="30" x14ac:dyDescent="0.25">
      <c r="A17"/>
      <c r="H17" s="218" t="s">
        <v>481</v>
      </c>
      <c r="I17" s="227">
        <v>0</v>
      </c>
      <c r="J17" s="227">
        <v>0</v>
      </c>
      <c r="K17" s="227">
        <v>0</v>
      </c>
      <c r="L17" s="227">
        <v>0</v>
      </c>
      <c r="M17" s="227">
        <v>0</v>
      </c>
      <c r="N17" s="227">
        <v>0</v>
      </c>
      <c r="O17" s="227">
        <v>0</v>
      </c>
      <c r="P17" s="227">
        <v>1505.4094530699999</v>
      </c>
      <c r="Q17" s="227">
        <v>0</v>
      </c>
      <c r="R17" s="227">
        <v>0</v>
      </c>
      <c r="S17" s="227">
        <v>0</v>
      </c>
      <c r="T17" s="228">
        <v>1505.4094530699999</v>
      </c>
    </row>
    <row r="18" spans="1:20" ht="45" x14ac:dyDescent="0.25">
      <c r="A18" s="602" t="s">
        <v>685</v>
      </c>
      <c r="B18" s="603"/>
      <c r="C18" s="603"/>
      <c r="D18" s="603"/>
      <c r="E18" s="603"/>
      <c r="F18" s="604"/>
      <c r="H18" s="218" t="s">
        <v>482</v>
      </c>
      <c r="I18" s="227">
        <v>4427.1739516100006</v>
      </c>
      <c r="J18" s="227">
        <v>3578.7394190700002</v>
      </c>
      <c r="K18" s="227">
        <v>3838.7796674699998</v>
      </c>
      <c r="L18" s="227">
        <v>1527.0308639200002</v>
      </c>
      <c r="M18" s="227">
        <v>2545.0744397300004</v>
      </c>
      <c r="N18" s="227">
        <v>1586.5681954399997</v>
      </c>
      <c r="O18" s="227">
        <v>3819.6609839600005</v>
      </c>
      <c r="P18" s="227">
        <v>1008.64755766</v>
      </c>
      <c r="Q18" s="227">
        <v>25182.282027079993</v>
      </c>
      <c r="R18" s="227">
        <v>3517.8014970799995</v>
      </c>
      <c r="S18" s="227">
        <v>1105.7446594</v>
      </c>
      <c r="T18" s="228">
        <v>52137.503262419988</v>
      </c>
    </row>
    <row r="19" spans="1:20" x14ac:dyDescent="0.25">
      <c r="A19" s="328" t="s">
        <v>686</v>
      </c>
      <c r="B19" s="328" t="s">
        <v>429</v>
      </c>
      <c r="C19" s="328" t="s">
        <v>430</v>
      </c>
      <c r="D19" s="328" t="s">
        <v>431</v>
      </c>
      <c r="E19" s="328" t="s">
        <v>432</v>
      </c>
      <c r="F19" s="328" t="s">
        <v>687</v>
      </c>
      <c r="H19" s="218" t="s">
        <v>483</v>
      </c>
      <c r="I19" s="227">
        <v>4.0218306999999998</v>
      </c>
      <c r="J19" s="227">
        <v>4.0218306999999998</v>
      </c>
      <c r="K19" s="227">
        <v>4.0218306999999998</v>
      </c>
      <c r="L19" s="227">
        <v>4.0218306999999998</v>
      </c>
      <c r="M19" s="227">
        <v>4.0218306999999998</v>
      </c>
      <c r="N19" s="227">
        <v>15.856163960000002</v>
      </c>
      <c r="O19" s="227">
        <v>9.0998528200000006</v>
      </c>
      <c r="P19" s="227">
        <v>0</v>
      </c>
      <c r="Q19" s="227">
        <v>8.8267910599999997</v>
      </c>
      <c r="R19" s="227">
        <v>30.44052568</v>
      </c>
      <c r="S19" s="227">
        <v>0</v>
      </c>
      <c r="T19" s="228">
        <v>84.332487020000016</v>
      </c>
    </row>
    <row r="20" spans="1:20" ht="75" x14ac:dyDescent="0.25">
      <c r="A20" s="224" t="s">
        <v>688</v>
      </c>
      <c r="B20" s="225">
        <v>2734.6483944899987</v>
      </c>
      <c r="C20" s="225">
        <v>26992.53694426002</v>
      </c>
      <c r="D20" s="225">
        <v>25370.710911799986</v>
      </c>
      <c r="E20" s="225">
        <v>460.06093332</v>
      </c>
      <c r="F20" s="225">
        <v>55557.957183869999</v>
      </c>
      <c r="H20" s="218" t="s">
        <v>484</v>
      </c>
      <c r="I20" s="227">
        <v>358.30636655000001</v>
      </c>
      <c r="J20" s="227">
        <v>22.481572150000002</v>
      </c>
      <c r="K20" s="227">
        <v>104.76537070999998</v>
      </c>
      <c r="L20" s="227">
        <v>115.37253571000001</v>
      </c>
      <c r="M20" s="227">
        <v>0</v>
      </c>
      <c r="N20" s="227">
        <v>57.837283839999998</v>
      </c>
      <c r="O20" s="227">
        <v>77.850014200000004</v>
      </c>
      <c r="P20" s="227">
        <v>117.39361805</v>
      </c>
      <c r="Q20" s="227">
        <v>773.96166901999982</v>
      </c>
      <c r="R20" s="227">
        <v>24.012588219999998</v>
      </c>
      <c r="S20" s="227">
        <v>197.90100884999998</v>
      </c>
      <c r="T20" s="228">
        <v>1849.8820272999999</v>
      </c>
    </row>
    <row r="21" spans="1:20" ht="60" x14ac:dyDescent="0.25">
      <c r="A21" s="224" t="s">
        <v>192</v>
      </c>
      <c r="B21" s="225">
        <v>409.04179748000001</v>
      </c>
      <c r="C21" s="225">
        <v>1387.4947915899997</v>
      </c>
      <c r="D21" s="225">
        <v>2631.4506287799995</v>
      </c>
      <c r="E21" s="225">
        <v>66.625642130000003</v>
      </c>
      <c r="F21" s="225">
        <v>4494.6128599799995</v>
      </c>
      <c r="H21" s="212" t="s">
        <v>463</v>
      </c>
      <c r="I21" s="226">
        <v>90.116047199999997</v>
      </c>
      <c r="J21" s="226">
        <v>58.035733270000001</v>
      </c>
      <c r="K21" s="226">
        <v>116.96682724</v>
      </c>
      <c r="L21" s="226">
        <v>36.476919150000001</v>
      </c>
      <c r="M21" s="226">
        <v>1889.3494240100001</v>
      </c>
      <c r="N21" s="226">
        <v>5642.7473827099993</v>
      </c>
      <c r="O21" s="226">
        <v>27.493049760000002</v>
      </c>
      <c r="P21" s="226">
        <v>66.625642130000003</v>
      </c>
      <c r="Q21" s="226">
        <v>6.2592853799999997</v>
      </c>
      <c r="R21" s="226">
        <v>157.58416516</v>
      </c>
      <c r="S21" s="226">
        <v>16.69413883</v>
      </c>
      <c r="T21" s="226">
        <v>8108.3486148399998</v>
      </c>
    </row>
    <row r="22" spans="1:20" x14ac:dyDescent="0.25">
      <c r="A22" s="224" t="s">
        <v>689</v>
      </c>
      <c r="B22" s="225">
        <v>677.34575917999996</v>
      </c>
      <c r="C22" s="225">
        <v>18722.183142810009</v>
      </c>
      <c r="D22" s="225">
        <v>26029.276793839999</v>
      </c>
      <c r="E22" s="225">
        <v>7581.6620393900002</v>
      </c>
      <c r="F22" s="225">
        <v>53010.467735220009</v>
      </c>
      <c r="H22" s="218" t="s">
        <v>485</v>
      </c>
      <c r="I22" s="227">
        <v>66.839002160000007</v>
      </c>
      <c r="J22" s="227">
        <v>58.035733270000001</v>
      </c>
      <c r="K22" s="227">
        <v>116.96682724</v>
      </c>
      <c r="L22" s="227">
        <v>36.476919150000001</v>
      </c>
      <c r="M22" s="227">
        <v>1857.4857870700002</v>
      </c>
      <c r="N22" s="227">
        <v>5642.7473827099993</v>
      </c>
      <c r="O22" s="227">
        <v>27.493049760000002</v>
      </c>
      <c r="P22" s="227">
        <v>56.95</v>
      </c>
      <c r="Q22" s="227">
        <v>6.2592853799999997</v>
      </c>
      <c r="R22" s="227">
        <v>102.50681056000001</v>
      </c>
      <c r="S22" s="227">
        <v>16.69413883</v>
      </c>
      <c r="T22" s="228">
        <v>7988.4549361300005</v>
      </c>
    </row>
    <row r="23" spans="1:20" ht="30" x14ac:dyDescent="0.25">
      <c r="A23" s="224" t="s">
        <v>690</v>
      </c>
      <c r="B23" s="225">
        <v>267.40201863999999</v>
      </c>
      <c r="C23" s="225">
        <v>91.981999999999999</v>
      </c>
      <c r="D23" s="225">
        <v>1546.82635639</v>
      </c>
      <c r="E23" s="225">
        <v>0</v>
      </c>
      <c r="F23" s="225">
        <v>1906.2103750300003</v>
      </c>
      <c r="H23" s="218" t="s">
        <v>486</v>
      </c>
      <c r="I23" s="227">
        <v>23.277045040000001</v>
      </c>
      <c r="J23" s="227">
        <v>0</v>
      </c>
      <c r="K23" s="227">
        <v>0</v>
      </c>
      <c r="L23" s="227">
        <v>0</v>
      </c>
      <c r="M23" s="227">
        <v>31.863636940000003</v>
      </c>
      <c r="N23" s="227">
        <v>0</v>
      </c>
      <c r="O23" s="227">
        <v>0</v>
      </c>
      <c r="P23" s="227">
        <v>7.74480156</v>
      </c>
      <c r="Q23" s="227">
        <v>0</v>
      </c>
      <c r="R23" s="227">
        <v>55.0773546</v>
      </c>
      <c r="S23" s="227">
        <v>0</v>
      </c>
      <c r="T23" s="228">
        <v>117.96283814000002</v>
      </c>
    </row>
    <row r="24" spans="1:20" x14ac:dyDescent="0.25">
      <c r="A24" s="229" t="s">
        <v>464</v>
      </c>
      <c r="B24" s="230">
        <v>4088.4379697899985</v>
      </c>
      <c r="C24" s="230">
        <v>47194.196878660034</v>
      </c>
      <c r="D24" s="230">
        <v>55578.264690809985</v>
      </c>
      <c r="E24" s="230">
        <v>8108.3486148399998</v>
      </c>
      <c r="F24" s="230">
        <v>114969.2481541</v>
      </c>
      <c r="H24" s="218" t="s">
        <v>487</v>
      </c>
      <c r="I24" s="227">
        <v>0</v>
      </c>
      <c r="J24" s="227">
        <v>0</v>
      </c>
      <c r="K24" s="227">
        <v>0</v>
      </c>
      <c r="L24" s="227">
        <v>0</v>
      </c>
      <c r="M24" s="227">
        <v>0</v>
      </c>
      <c r="N24" s="227">
        <v>0</v>
      </c>
      <c r="O24" s="227">
        <v>0</v>
      </c>
      <c r="P24" s="227">
        <v>1.93084057</v>
      </c>
      <c r="Q24" s="227">
        <v>0</v>
      </c>
      <c r="R24" s="227">
        <v>0</v>
      </c>
      <c r="S24" s="227">
        <v>0</v>
      </c>
      <c r="T24" s="228">
        <v>1.93084057</v>
      </c>
    </row>
    <row r="25" spans="1:20" x14ac:dyDescent="0.25">
      <c r="H25" s="212" t="s">
        <v>464</v>
      </c>
      <c r="I25" s="226">
        <v>9155.5615069600008</v>
      </c>
      <c r="J25" s="226">
        <v>7243.6138009900005</v>
      </c>
      <c r="K25" s="226">
        <v>11737.865046409997</v>
      </c>
      <c r="L25" s="226">
        <v>4135.2093537299997</v>
      </c>
      <c r="M25" s="226">
        <v>6419.2565288100004</v>
      </c>
      <c r="N25" s="226">
        <v>9451.9571637499994</v>
      </c>
      <c r="O25" s="226">
        <v>6987.2985604700007</v>
      </c>
      <c r="P25" s="226">
        <v>4494.6128599800004</v>
      </c>
      <c r="Q25" s="226">
        <v>44639.795791369979</v>
      </c>
      <c r="R25" s="226">
        <v>6392.1457958700012</v>
      </c>
      <c r="S25" s="226">
        <v>4311.9317457599991</v>
      </c>
      <c r="T25" s="226">
        <v>114969.24815410002</v>
      </c>
    </row>
    <row r="26" spans="1:20" x14ac:dyDescent="0.25"/>
    <row r="27" spans="1:20" x14ac:dyDescent="0.25"/>
    <row r="28" spans="1:20" ht="28.5" customHeight="1" x14ac:dyDescent="0.25">
      <c r="A28"/>
    </row>
    <row r="29" spans="1:20" x14ac:dyDescent="0.25">
      <c r="A29" s="602" t="s">
        <v>691</v>
      </c>
      <c r="B29" s="603"/>
      <c r="C29" s="603"/>
      <c r="D29" s="603"/>
      <c r="E29" s="603"/>
      <c r="F29" s="604"/>
    </row>
    <row r="30" spans="1:20" x14ac:dyDescent="0.25">
      <c r="A30" s="328" t="s">
        <v>612</v>
      </c>
      <c r="B30" s="328" t="s">
        <v>429</v>
      </c>
      <c r="C30" s="328" t="s">
        <v>430</v>
      </c>
      <c r="D30" s="328" t="s">
        <v>431</v>
      </c>
      <c r="E30" s="328" t="s">
        <v>432</v>
      </c>
      <c r="F30" s="328" t="s">
        <v>687</v>
      </c>
    </row>
    <row r="31" spans="1:20" x14ac:dyDescent="0.25">
      <c r="A31" s="224" t="s">
        <v>692</v>
      </c>
      <c r="B31" s="225">
        <v>2.8951739600000002</v>
      </c>
      <c r="C31" s="225">
        <v>730.75095391999992</v>
      </c>
      <c r="D31" s="225">
        <v>1158.6503024500003</v>
      </c>
      <c r="E31" s="225">
        <v>1216.24425664</v>
      </c>
      <c r="F31" s="225">
        <v>3108.5406869700005</v>
      </c>
    </row>
    <row r="32" spans="1:20" x14ac:dyDescent="0.25">
      <c r="A32" s="224" t="s">
        <v>693</v>
      </c>
      <c r="B32" s="225">
        <v>97.082620680000005</v>
      </c>
      <c r="C32" s="225">
        <v>184.92113631000009</v>
      </c>
      <c r="D32" s="225">
        <v>549.18311117999997</v>
      </c>
      <c r="E32" s="225">
        <v>1866.9432291200001</v>
      </c>
      <c r="F32" s="225">
        <v>2698.1300972899999</v>
      </c>
    </row>
    <row r="33" spans="1:6" x14ac:dyDescent="0.25">
      <c r="A33" s="224" t="s">
        <v>694</v>
      </c>
      <c r="B33" s="225">
        <v>16.629762360000001</v>
      </c>
      <c r="C33" s="225">
        <v>659.68981407999991</v>
      </c>
      <c r="D33" s="225">
        <v>706.1767809600002</v>
      </c>
      <c r="E33" s="225">
        <v>1863.9432291200001</v>
      </c>
      <c r="F33" s="225">
        <v>3246.4395865200004</v>
      </c>
    </row>
    <row r="34" spans="1:6" x14ac:dyDescent="0.25">
      <c r="A34" s="224" t="s">
        <v>695</v>
      </c>
      <c r="B34" s="225">
        <v>95.549973780000002</v>
      </c>
      <c r="C34" s="225">
        <v>948.38910049999993</v>
      </c>
      <c r="D34" s="225">
        <v>309.40074278000003</v>
      </c>
      <c r="E34" s="225">
        <v>5.8793032799999994</v>
      </c>
      <c r="F34" s="225">
        <v>1359.21912034</v>
      </c>
    </row>
    <row r="35" spans="1:6" x14ac:dyDescent="0.25">
      <c r="A35" s="224" t="s">
        <v>696</v>
      </c>
      <c r="B35" s="225">
        <v>1180.15449883</v>
      </c>
      <c r="C35" s="225">
        <v>4076.9785952099992</v>
      </c>
      <c r="D35" s="225">
        <v>3913.0787832399997</v>
      </c>
      <c r="E35" s="225">
        <v>0</v>
      </c>
      <c r="F35" s="225">
        <v>9170.2118772799986</v>
      </c>
    </row>
    <row r="36" spans="1:6" x14ac:dyDescent="0.25">
      <c r="A36" s="224" t="s">
        <v>697</v>
      </c>
      <c r="B36" s="225">
        <v>250.55774603999998</v>
      </c>
      <c r="C36" s="225">
        <v>2682.3009583799994</v>
      </c>
      <c r="D36" s="225">
        <v>1222.2755334900003</v>
      </c>
      <c r="E36" s="225">
        <v>65.004167420000002</v>
      </c>
      <c r="F36" s="225">
        <v>4220.1384053299998</v>
      </c>
    </row>
    <row r="37" spans="1:6" x14ac:dyDescent="0.25">
      <c r="A37" s="224" t="s">
        <v>698</v>
      </c>
      <c r="B37" s="225">
        <v>0</v>
      </c>
      <c r="C37" s="225">
        <v>970.42170193000004</v>
      </c>
      <c r="D37" s="225">
        <v>308.86310835</v>
      </c>
      <c r="E37" s="225">
        <v>2.1481388300000002</v>
      </c>
      <c r="F37" s="225">
        <v>1281.4329491100002</v>
      </c>
    </row>
    <row r="38" spans="1:6" x14ac:dyDescent="0.25">
      <c r="A38" s="224" t="s">
        <v>699</v>
      </c>
      <c r="B38" s="225">
        <v>97.082620679999991</v>
      </c>
      <c r="C38" s="225">
        <v>476.57081756000002</v>
      </c>
      <c r="D38" s="225">
        <v>775.10170332000007</v>
      </c>
      <c r="E38" s="225">
        <v>339.99726916000003</v>
      </c>
      <c r="F38" s="225">
        <v>1688.7524107199999</v>
      </c>
    </row>
    <row r="39" spans="1:6" x14ac:dyDescent="0.25">
      <c r="A39" s="224" t="s">
        <v>700</v>
      </c>
      <c r="B39" s="225">
        <v>32.360873560000002</v>
      </c>
      <c r="C39" s="225">
        <v>214.55415964999997</v>
      </c>
      <c r="D39" s="225">
        <v>900.63416824000001</v>
      </c>
      <c r="E39" s="225">
        <v>20</v>
      </c>
      <c r="F39" s="225">
        <v>1167.5492014500001</v>
      </c>
    </row>
    <row r="40" spans="1:6" x14ac:dyDescent="0.25">
      <c r="A40" s="224" t="s">
        <v>701</v>
      </c>
      <c r="B40" s="225">
        <v>0</v>
      </c>
      <c r="C40" s="225">
        <v>583.55683614000009</v>
      </c>
      <c r="D40" s="225">
        <v>1237.5766875699999</v>
      </c>
      <c r="E40" s="225">
        <v>21.233764380000004</v>
      </c>
      <c r="F40" s="225">
        <v>1842.3672880900001</v>
      </c>
    </row>
    <row r="41" spans="1:6" x14ac:dyDescent="0.25">
      <c r="A41" s="224" t="s">
        <v>702</v>
      </c>
      <c r="B41" s="225">
        <v>0</v>
      </c>
      <c r="C41" s="225">
        <v>353.9558619899999</v>
      </c>
      <c r="D41" s="225">
        <v>274.42044363000002</v>
      </c>
      <c r="E41" s="225">
        <v>0</v>
      </c>
      <c r="F41" s="225">
        <v>628.37630561999993</v>
      </c>
    </row>
    <row r="42" spans="1:6" x14ac:dyDescent="0.25">
      <c r="A42" s="224" t="s">
        <v>703</v>
      </c>
      <c r="B42" s="225">
        <v>109.09894734</v>
      </c>
      <c r="C42" s="225">
        <v>391.32219314999998</v>
      </c>
      <c r="D42" s="225">
        <v>276.50304645000006</v>
      </c>
      <c r="E42" s="225">
        <v>1911.8609244700001</v>
      </c>
      <c r="F42" s="225">
        <v>2688.7851114099999</v>
      </c>
    </row>
    <row r="43" spans="1:6" x14ac:dyDescent="0.25">
      <c r="A43" s="224" t="s">
        <v>704</v>
      </c>
      <c r="B43" s="225">
        <v>0</v>
      </c>
      <c r="C43" s="225">
        <v>1217.73714318</v>
      </c>
      <c r="D43" s="225">
        <v>636.04320276999999</v>
      </c>
      <c r="E43" s="225">
        <v>14.545999999999999</v>
      </c>
      <c r="F43" s="225">
        <v>1868.3263459500001</v>
      </c>
    </row>
    <row r="44" spans="1:6" x14ac:dyDescent="0.25">
      <c r="A44" s="224" t="s">
        <v>705</v>
      </c>
      <c r="B44" s="225">
        <v>0</v>
      </c>
      <c r="C44" s="225">
        <v>799.55743895000001</v>
      </c>
      <c r="D44" s="225">
        <v>358.73935712999997</v>
      </c>
      <c r="E44" s="225">
        <v>0</v>
      </c>
      <c r="F44" s="225">
        <v>1158.2967960799999</v>
      </c>
    </row>
    <row r="45" spans="1:6" x14ac:dyDescent="0.25">
      <c r="A45" s="224" t="s">
        <v>706</v>
      </c>
      <c r="B45" s="225">
        <v>64.721747120000003</v>
      </c>
      <c r="C45" s="225">
        <v>1523.2226459799999</v>
      </c>
      <c r="D45" s="225">
        <v>781.93983275999983</v>
      </c>
      <c r="E45" s="225">
        <v>30.217633769999999</v>
      </c>
      <c r="F45" s="225">
        <v>2400.1018596299996</v>
      </c>
    </row>
    <row r="46" spans="1:6" x14ac:dyDescent="0.25">
      <c r="A46" s="224" t="s">
        <v>707</v>
      </c>
      <c r="B46" s="225">
        <v>8.0396687300000007</v>
      </c>
      <c r="C46" s="225">
        <v>656.18109257999993</v>
      </c>
      <c r="D46" s="225">
        <v>2181.5041893900002</v>
      </c>
      <c r="E46" s="225">
        <v>5.9717000000000002</v>
      </c>
      <c r="F46" s="225">
        <v>2851.6966507000002</v>
      </c>
    </row>
    <row r="47" spans="1:6" x14ac:dyDescent="0.25">
      <c r="A47" s="224" t="s">
        <v>708</v>
      </c>
      <c r="B47" s="225">
        <v>0</v>
      </c>
      <c r="C47" s="225">
        <v>549.50164618999997</v>
      </c>
      <c r="D47" s="225">
        <v>220.77579681999998</v>
      </c>
      <c r="E47" s="225">
        <v>6.2592853799999997</v>
      </c>
      <c r="F47" s="225">
        <v>776.53672839000001</v>
      </c>
    </row>
    <row r="48" spans="1:6" x14ac:dyDescent="0.25">
      <c r="A48" s="224" t="s">
        <v>709</v>
      </c>
      <c r="B48" s="225">
        <v>111.73041056</v>
      </c>
      <c r="C48" s="225">
        <v>1192.0802294099999</v>
      </c>
      <c r="D48" s="225">
        <v>2551.7546106600003</v>
      </c>
      <c r="E48" s="225">
        <v>52.156429989999999</v>
      </c>
      <c r="F48" s="225">
        <v>3907.7216806199999</v>
      </c>
    </row>
    <row r="49" spans="1:6" x14ac:dyDescent="0.25">
      <c r="A49" s="224" t="s">
        <v>710</v>
      </c>
      <c r="B49" s="225">
        <v>16.180436780000001</v>
      </c>
      <c r="C49" s="225">
        <v>1026.4130864499998</v>
      </c>
      <c r="D49" s="225">
        <v>1896.6399347300003</v>
      </c>
      <c r="E49" s="225">
        <v>6.2592853799999997</v>
      </c>
      <c r="F49" s="225">
        <v>2945.4927433400003</v>
      </c>
    </row>
    <row r="50" spans="1:6" x14ac:dyDescent="0.25">
      <c r="A50" s="224" t="s">
        <v>681</v>
      </c>
      <c r="B50" s="225">
        <v>409.04179748000001</v>
      </c>
      <c r="C50" s="225">
        <v>1387.4947915899997</v>
      </c>
      <c r="D50" s="225">
        <v>2631.4506287799995</v>
      </c>
      <c r="E50" s="225">
        <v>66.625642130000003</v>
      </c>
      <c r="F50" s="225">
        <v>4494.6128599799995</v>
      </c>
    </row>
    <row r="51" spans="1:6" x14ac:dyDescent="0.25">
      <c r="A51" s="224" t="s">
        <v>711</v>
      </c>
      <c r="B51" s="225">
        <v>57.85097986000001</v>
      </c>
      <c r="C51" s="225">
        <v>629.37665298000002</v>
      </c>
      <c r="D51" s="225">
        <v>127.10186460000001</v>
      </c>
      <c r="E51" s="225">
        <v>0</v>
      </c>
      <c r="F51" s="225">
        <v>814.32949744000007</v>
      </c>
    </row>
    <row r="52" spans="1:6" x14ac:dyDescent="0.25">
      <c r="A52" s="224" t="s">
        <v>712</v>
      </c>
      <c r="B52" s="225">
        <v>0.95148100000000002</v>
      </c>
      <c r="C52" s="225">
        <v>330.76496979999996</v>
      </c>
      <c r="D52" s="225">
        <v>1492.9199666499999</v>
      </c>
      <c r="E52" s="225">
        <v>55.0773546</v>
      </c>
      <c r="F52" s="225">
        <v>1879.7137720499998</v>
      </c>
    </row>
    <row r="53" spans="1:6" x14ac:dyDescent="0.25">
      <c r="A53" s="224" t="s">
        <v>713</v>
      </c>
      <c r="B53" s="225">
        <v>52.436404869999997</v>
      </c>
      <c r="C53" s="225">
        <v>652.38600007999992</v>
      </c>
      <c r="D53" s="225">
        <v>1325.4907144199999</v>
      </c>
      <c r="E53" s="225">
        <v>48.110121590000006</v>
      </c>
      <c r="F53" s="225">
        <v>2078.4232409599999</v>
      </c>
    </row>
    <row r="54" spans="1:6" x14ac:dyDescent="0.25">
      <c r="A54" s="224" t="s">
        <v>714</v>
      </c>
      <c r="B54" s="225">
        <v>267.40201863999999</v>
      </c>
      <c r="C54" s="225">
        <v>91.981999999999999</v>
      </c>
      <c r="D54" s="225">
        <v>1546.82635639</v>
      </c>
      <c r="E54" s="225">
        <v>0</v>
      </c>
      <c r="F54" s="225">
        <v>1906.2103750300003</v>
      </c>
    </row>
    <row r="55" spans="1:6" x14ac:dyDescent="0.25">
      <c r="A55" s="224" t="s">
        <v>715</v>
      </c>
      <c r="B55" s="225">
        <v>0</v>
      </c>
      <c r="C55" s="225">
        <v>321.93195213999996</v>
      </c>
      <c r="D55" s="225">
        <v>1111.3019823500001</v>
      </c>
      <c r="E55" s="225">
        <v>19.14017978</v>
      </c>
      <c r="F55" s="225">
        <v>1452.3741142700003</v>
      </c>
    </row>
    <row r="56" spans="1:6" x14ac:dyDescent="0.25">
      <c r="A56" s="224" t="s">
        <v>716</v>
      </c>
      <c r="B56" s="225">
        <v>53.954784950000004</v>
      </c>
      <c r="C56" s="225">
        <v>1645.7574883299999</v>
      </c>
      <c r="D56" s="225">
        <v>597.57297545999995</v>
      </c>
      <c r="E56" s="225">
        <v>15.515002000000001</v>
      </c>
      <c r="F56" s="225">
        <v>2312.8002507399997</v>
      </c>
    </row>
    <row r="57" spans="1:6" x14ac:dyDescent="0.25">
      <c r="A57" s="224" t="s">
        <v>717</v>
      </c>
      <c r="B57" s="225">
        <v>0</v>
      </c>
      <c r="C57" s="225">
        <v>623.40414670000007</v>
      </c>
      <c r="D57" s="225">
        <v>1444.9016570300003</v>
      </c>
      <c r="E57" s="225">
        <v>86.991808559999996</v>
      </c>
      <c r="F57" s="225">
        <v>2155.2976122900004</v>
      </c>
    </row>
    <row r="58" spans="1:6" x14ac:dyDescent="0.25">
      <c r="A58" s="224" t="s">
        <v>718</v>
      </c>
      <c r="B58" s="225">
        <v>0</v>
      </c>
      <c r="C58" s="225">
        <v>591.55189572000006</v>
      </c>
      <c r="D58" s="225">
        <v>615.34426466000002</v>
      </c>
      <c r="E58" s="225">
        <v>333.10789820999997</v>
      </c>
      <c r="F58" s="225">
        <v>1540.0040585900001</v>
      </c>
    </row>
    <row r="59" spans="1:6" x14ac:dyDescent="0.25">
      <c r="A59" s="224" t="s">
        <v>719</v>
      </c>
      <c r="B59" s="225">
        <v>32.360873560000002</v>
      </c>
      <c r="C59" s="225">
        <v>1392.60701935</v>
      </c>
      <c r="D59" s="225">
        <v>772.39422868000008</v>
      </c>
      <c r="E59" s="225">
        <v>0</v>
      </c>
      <c r="F59" s="225">
        <v>2197.3621215900002</v>
      </c>
    </row>
    <row r="60" spans="1:6" x14ac:dyDescent="0.25">
      <c r="A60" s="224" t="s">
        <v>720</v>
      </c>
      <c r="B60" s="225">
        <v>0</v>
      </c>
      <c r="C60" s="225">
        <v>311.88513392000004</v>
      </c>
      <c r="D60" s="225">
        <v>643.70960075000016</v>
      </c>
      <c r="E60" s="225">
        <v>0</v>
      </c>
      <c r="F60" s="225">
        <v>955.59473467000009</v>
      </c>
    </row>
    <row r="61" spans="1:6" x14ac:dyDescent="0.25">
      <c r="A61" s="224" t="s">
        <v>721</v>
      </c>
      <c r="B61" s="225">
        <v>36.087406539999996</v>
      </c>
      <c r="C61" s="225">
        <v>6681.6308509700011</v>
      </c>
      <c r="D61" s="225">
        <v>1499.1703379899998</v>
      </c>
      <c r="E61" s="225">
        <v>48.856705649999995</v>
      </c>
      <c r="F61" s="225">
        <v>8265.7453011500002</v>
      </c>
    </row>
    <row r="62" spans="1:6" x14ac:dyDescent="0.25">
      <c r="A62" s="224" t="s">
        <v>722</v>
      </c>
      <c r="B62" s="225">
        <v>63.18910022</v>
      </c>
      <c r="C62" s="225">
        <v>214.63025474</v>
      </c>
      <c r="D62" s="225">
        <v>410.11589554999995</v>
      </c>
      <c r="E62" s="225">
        <v>0</v>
      </c>
      <c r="F62" s="225">
        <v>687.93525050999995</v>
      </c>
    </row>
    <row r="63" spans="1:6" x14ac:dyDescent="0.25">
      <c r="A63" s="224" t="s">
        <v>723</v>
      </c>
      <c r="B63" s="225">
        <v>1026.5210707599999</v>
      </c>
      <c r="C63" s="225">
        <v>12136.593197720007</v>
      </c>
      <c r="D63" s="225">
        <v>20766.890687699997</v>
      </c>
      <c r="E63" s="225">
        <v>6.2592853799999997</v>
      </c>
      <c r="F63" s="225">
        <v>33936.264241560006</v>
      </c>
    </row>
    <row r="64" spans="1:6" x14ac:dyDescent="0.25">
      <c r="A64" s="224" t="s">
        <v>724</v>
      </c>
      <c r="B64" s="225">
        <v>6.5575714899999999</v>
      </c>
      <c r="C64" s="225">
        <v>944.0951130599999</v>
      </c>
      <c r="D64" s="225">
        <v>333.81219388</v>
      </c>
      <c r="E64" s="225">
        <v>0</v>
      </c>
      <c r="F64" s="225">
        <v>1284.4648784299998</v>
      </c>
    </row>
    <row r="65" spans="1:6" x14ac:dyDescent="0.25">
      <c r="A65" s="229" t="s">
        <v>464</v>
      </c>
      <c r="B65" s="230">
        <v>4088.4379697899985</v>
      </c>
      <c r="C65" s="230">
        <v>47194.196878660005</v>
      </c>
      <c r="D65" s="230">
        <v>55578.264690809992</v>
      </c>
      <c r="E65" s="230">
        <v>8108.3486148400007</v>
      </c>
      <c r="F65" s="230">
        <v>114969.24815409997</v>
      </c>
    </row>
  </sheetData>
  <mergeCells count="4">
    <mergeCell ref="A2:F2"/>
    <mergeCell ref="H2:T2"/>
    <mergeCell ref="A18:F18"/>
    <mergeCell ref="A29:F29"/>
  </mergeCells>
  <hyperlinks>
    <hyperlink ref="A1" location="Índice!A56" display="Índice" xr:uid="{5F706611-0795-4F2D-8603-039C9AAFEF49}"/>
  </hyperlinks>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21DC-4D8F-4509-8605-4D8E4DBC64A0}">
  <sheetPr>
    <tabColor rgb="FFF36970"/>
  </sheetPr>
  <dimension ref="A1:H36"/>
  <sheetViews>
    <sheetView showGridLines="0" zoomScale="90" zoomScaleNormal="90" workbookViewId="0">
      <selection activeCell="A2" sqref="A2:H2"/>
    </sheetView>
  </sheetViews>
  <sheetFormatPr baseColWidth="10" defaultColWidth="0" defaultRowHeight="15" zeroHeight="1" x14ac:dyDescent="0.25"/>
  <cols>
    <col min="1" max="1" width="51.7109375" style="89" customWidth="1"/>
    <col min="2" max="3" width="11.42578125" style="255" customWidth="1"/>
    <col min="4" max="4" width="15.7109375" style="89" customWidth="1"/>
    <col min="5" max="5" width="16.85546875" style="89" customWidth="1"/>
    <col min="6" max="6" width="15" style="89" customWidth="1"/>
    <col min="7" max="7" width="16.140625" style="89" customWidth="1"/>
    <col min="8" max="8" width="15.85546875" style="89" customWidth="1"/>
    <col min="9" max="16384" width="11.42578125" style="89" hidden="1"/>
  </cols>
  <sheetData>
    <row r="1" spans="1:8" x14ac:dyDescent="0.25">
      <c r="A1" s="519" t="s">
        <v>1979</v>
      </c>
    </row>
    <row r="2" spans="1:8" ht="28.5" customHeight="1" x14ac:dyDescent="0.25">
      <c r="A2" s="605" t="s">
        <v>725</v>
      </c>
      <c r="B2" s="605"/>
      <c r="C2" s="605"/>
      <c r="D2" s="605"/>
      <c r="E2" s="605"/>
      <c r="F2" s="605"/>
      <c r="G2" s="605"/>
      <c r="H2" s="605"/>
    </row>
    <row r="3" spans="1:8" ht="30" x14ac:dyDescent="0.25">
      <c r="A3" s="326" t="s">
        <v>726</v>
      </c>
      <c r="B3" s="325" t="s">
        <v>727</v>
      </c>
      <c r="C3" s="325" t="s">
        <v>728</v>
      </c>
      <c r="D3" s="325" t="s">
        <v>729</v>
      </c>
      <c r="E3" s="325" t="s">
        <v>730</v>
      </c>
      <c r="F3" s="325" t="s">
        <v>731</v>
      </c>
      <c r="G3" s="325" t="s">
        <v>732</v>
      </c>
      <c r="H3" s="325" t="s">
        <v>733</v>
      </c>
    </row>
    <row r="4" spans="1:8" x14ac:dyDescent="0.25">
      <c r="A4" s="231" t="s">
        <v>734</v>
      </c>
      <c r="B4" s="232">
        <v>77</v>
      </c>
      <c r="C4" s="233">
        <v>0.13339999999999999</v>
      </c>
      <c r="D4" s="234">
        <v>2808.6</v>
      </c>
      <c r="E4" s="234">
        <v>2782.4</v>
      </c>
      <c r="F4" s="234" t="s">
        <v>735</v>
      </c>
      <c r="G4" s="234" t="s">
        <v>735</v>
      </c>
      <c r="H4" s="234">
        <v>26.2</v>
      </c>
    </row>
    <row r="5" spans="1:8" ht="30" x14ac:dyDescent="0.25">
      <c r="A5" s="231" t="s">
        <v>736</v>
      </c>
      <c r="B5" s="232">
        <v>231</v>
      </c>
      <c r="C5" s="233">
        <v>0.40029999999999999</v>
      </c>
      <c r="D5" s="234">
        <v>26282.5</v>
      </c>
      <c r="E5" s="234">
        <v>4870.8999999999996</v>
      </c>
      <c r="F5" s="234">
        <v>10538.5</v>
      </c>
      <c r="G5" s="234" t="s">
        <v>735</v>
      </c>
      <c r="H5" s="234">
        <v>10873.1</v>
      </c>
    </row>
    <row r="6" spans="1:8" x14ac:dyDescent="0.25">
      <c r="A6" s="231" t="s">
        <v>737</v>
      </c>
      <c r="B6" s="232">
        <v>135</v>
      </c>
      <c r="C6" s="233">
        <v>0.23400000000000001</v>
      </c>
      <c r="D6" s="234">
        <v>14989.5</v>
      </c>
      <c r="E6" s="234">
        <v>4724.8</v>
      </c>
      <c r="F6" s="234">
        <v>9960.5</v>
      </c>
      <c r="G6" s="234">
        <v>1.7</v>
      </c>
      <c r="H6" s="234">
        <v>302.5</v>
      </c>
    </row>
    <row r="7" spans="1:8" ht="45" x14ac:dyDescent="0.25">
      <c r="A7" s="231" t="s">
        <v>463</v>
      </c>
      <c r="B7" s="232">
        <v>118</v>
      </c>
      <c r="C7" s="233">
        <v>0.20449999999999999</v>
      </c>
      <c r="D7" s="234">
        <v>23004.7</v>
      </c>
      <c r="E7" s="234">
        <v>2966.9</v>
      </c>
      <c r="F7" s="234">
        <v>19366.599999999999</v>
      </c>
      <c r="G7" s="234">
        <v>16.600000000000001</v>
      </c>
      <c r="H7" s="234">
        <v>654.70000000000005</v>
      </c>
    </row>
    <row r="8" spans="1:8" x14ac:dyDescent="0.25">
      <c r="A8" s="224" t="s">
        <v>738</v>
      </c>
      <c r="B8" s="232">
        <v>16</v>
      </c>
      <c r="C8" s="233">
        <v>2.7699999999999999E-2</v>
      </c>
      <c r="D8" s="234">
        <v>153.1</v>
      </c>
      <c r="E8" s="234">
        <v>153.1</v>
      </c>
      <c r="F8" s="234" t="s">
        <v>735</v>
      </c>
      <c r="G8" s="234" t="s">
        <v>735</v>
      </c>
      <c r="H8" s="234" t="s">
        <v>735</v>
      </c>
    </row>
    <row r="9" spans="1:8" x14ac:dyDescent="0.25">
      <c r="A9" s="229" t="s">
        <v>175</v>
      </c>
      <c r="B9" s="235">
        <v>577</v>
      </c>
      <c r="C9" s="236">
        <v>1</v>
      </c>
      <c r="D9" s="237">
        <v>67238.399999999994</v>
      </c>
      <c r="E9" s="237">
        <v>15498.1</v>
      </c>
      <c r="F9" s="237">
        <v>39865.599999999999</v>
      </c>
      <c r="G9" s="237">
        <v>18.3</v>
      </c>
      <c r="H9" s="237">
        <v>11856.4</v>
      </c>
    </row>
    <row r="10" spans="1:8" x14ac:dyDescent="0.25">
      <c r="A10" s="607" t="s">
        <v>739</v>
      </c>
      <c r="B10" s="607"/>
      <c r="C10" s="607"/>
      <c r="D10" s="607"/>
      <c r="E10" s="607"/>
      <c r="F10" s="607"/>
      <c r="G10" s="607"/>
      <c r="H10" s="607"/>
    </row>
    <row r="11" spans="1:8" x14ac:dyDescent="0.25">
      <c r="A11" s="238"/>
      <c r="B11" s="238"/>
      <c r="C11" s="238"/>
      <c r="D11" s="238"/>
      <c r="E11" s="238"/>
      <c r="F11" s="238"/>
      <c r="G11" s="238"/>
      <c r="H11" s="238"/>
    </row>
    <row r="12" spans="1:8" ht="35.25" customHeight="1" x14ac:dyDescent="0.25">
      <c r="A12" s="608" t="s">
        <v>740</v>
      </c>
      <c r="B12" s="608"/>
      <c r="C12" s="608"/>
      <c r="D12" s="608"/>
      <c r="E12" s="608"/>
      <c r="F12" s="608"/>
      <c r="G12" s="608"/>
      <c r="H12" s="608"/>
    </row>
    <row r="13" spans="1:8" ht="30" x14ac:dyDescent="0.25">
      <c r="A13" s="327" t="s">
        <v>741</v>
      </c>
      <c r="B13" s="325" t="s">
        <v>727</v>
      </c>
      <c r="C13" s="325" t="s">
        <v>728</v>
      </c>
      <c r="D13" s="325" t="s">
        <v>729</v>
      </c>
      <c r="E13" s="325" t="s">
        <v>730</v>
      </c>
      <c r="F13" s="325" t="s">
        <v>731</v>
      </c>
      <c r="G13" s="325" t="s">
        <v>732</v>
      </c>
      <c r="H13" s="325" t="s">
        <v>733</v>
      </c>
    </row>
    <row r="14" spans="1:8" x14ac:dyDescent="0.25">
      <c r="A14" s="212" t="s">
        <v>734</v>
      </c>
      <c r="B14" s="239">
        <v>77</v>
      </c>
      <c r="C14" s="240">
        <v>0.13339999999999999</v>
      </c>
      <c r="D14" s="241">
        <v>2808.6</v>
      </c>
      <c r="E14" s="241">
        <v>2782.4</v>
      </c>
      <c r="F14" s="241" t="s">
        <v>735</v>
      </c>
      <c r="G14" s="241" t="s">
        <v>735</v>
      </c>
      <c r="H14" s="241">
        <v>26.2</v>
      </c>
    </row>
    <row r="15" spans="1:8" ht="30" x14ac:dyDescent="0.25">
      <c r="A15" s="242" t="s">
        <v>742</v>
      </c>
      <c r="B15" s="243">
        <v>50</v>
      </c>
      <c r="C15" s="244">
        <v>0.64939999999999998</v>
      </c>
      <c r="D15" s="245">
        <v>577.5</v>
      </c>
      <c r="E15" s="245">
        <v>552.79999999999995</v>
      </c>
      <c r="F15" s="245" t="s">
        <v>735</v>
      </c>
      <c r="G15" s="245" t="s">
        <v>735</v>
      </c>
      <c r="H15" s="245">
        <v>24.7</v>
      </c>
    </row>
    <row r="16" spans="1:8" x14ac:dyDescent="0.25">
      <c r="A16" s="242" t="s">
        <v>743</v>
      </c>
      <c r="B16" s="243">
        <v>13</v>
      </c>
      <c r="C16" s="244">
        <v>0.16880000000000001</v>
      </c>
      <c r="D16" s="245">
        <v>783.5</v>
      </c>
      <c r="E16" s="245">
        <v>782.1</v>
      </c>
      <c r="F16" s="245" t="s">
        <v>735</v>
      </c>
      <c r="G16" s="245" t="s">
        <v>735</v>
      </c>
      <c r="H16" s="245">
        <v>1.3</v>
      </c>
    </row>
    <row r="17" spans="1:8" ht="30" x14ac:dyDescent="0.25">
      <c r="A17" s="242" t="s">
        <v>744</v>
      </c>
      <c r="B17" s="243">
        <v>5</v>
      </c>
      <c r="C17" s="244">
        <v>6.4899999999999999E-2</v>
      </c>
      <c r="D17" s="245">
        <v>143.69999999999999</v>
      </c>
      <c r="E17" s="245">
        <v>143.69999999999999</v>
      </c>
      <c r="F17" s="245" t="s">
        <v>735</v>
      </c>
      <c r="G17" s="245" t="s">
        <v>735</v>
      </c>
      <c r="H17" s="245" t="s">
        <v>735</v>
      </c>
    </row>
    <row r="18" spans="1:8" x14ac:dyDescent="0.25">
      <c r="A18" s="242" t="s">
        <v>745</v>
      </c>
      <c r="B18" s="243">
        <v>9</v>
      </c>
      <c r="C18" s="244">
        <v>0.1169</v>
      </c>
      <c r="D18" s="245">
        <v>1304</v>
      </c>
      <c r="E18" s="245">
        <v>1303.9000000000001</v>
      </c>
      <c r="F18" s="245" t="s">
        <v>735</v>
      </c>
      <c r="G18" s="245" t="s">
        <v>735</v>
      </c>
      <c r="H18" s="245">
        <v>0.1</v>
      </c>
    </row>
    <row r="19" spans="1:8" ht="30" x14ac:dyDescent="0.25">
      <c r="A19" s="212" t="s">
        <v>736</v>
      </c>
      <c r="B19" s="246">
        <v>231</v>
      </c>
      <c r="C19" s="240">
        <v>0.40029999999999999</v>
      </c>
      <c r="D19" s="247">
        <v>26282.5</v>
      </c>
      <c r="E19" s="247">
        <v>4870.8999999999996</v>
      </c>
      <c r="F19" s="247">
        <v>10538.5</v>
      </c>
      <c r="G19" s="248" t="s">
        <v>735</v>
      </c>
      <c r="H19" s="247">
        <v>10873.1</v>
      </c>
    </row>
    <row r="20" spans="1:8" x14ac:dyDescent="0.25">
      <c r="A20" s="249" t="s">
        <v>746</v>
      </c>
      <c r="B20" s="250">
        <v>22</v>
      </c>
      <c r="C20" s="251">
        <v>9.5200000000000007E-2</v>
      </c>
      <c r="D20" s="252">
        <v>278.5</v>
      </c>
      <c r="E20" s="252">
        <v>276.60000000000002</v>
      </c>
      <c r="F20" s="253" t="s">
        <v>735</v>
      </c>
      <c r="G20" s="245" t="s">
        <v>735</v>
      </c>
      <c r="H20" s="245">
        <v>1.9</v>
      </c>
    </row>
    <row r="21" spans="1:8" x14ac:dyDescent="0.25">
      <c r="A21" s="249" t="s">
        <v>747</v>
      </c>
      <c r="B21" s="250">
        <v>75</v>
      </c>
      <c r="C21" s="251">
        <v>0.32469999999999999</v>
      </c>
      <c r="D21" s="252">
        <v>3082.2</v>
      </c>
      <c r="E21" s="252">
        <v>2443.1</v>
      </c>
      <c r="F21" s="253" t="s">
        <v>735</v>
      </c>
      <c r="G21" s="245" t="s">
        <v>735</v>
      </c>
      <c r="H21" s="245">
        <v>639.20000000000005</v>
      </c>
    </row>
    <row r="22" spans="1:8" x14ac:dyDescent="0.25">
      <c r="A22" s="249" t="s">
        <v>748</v>
      </c>
      <c r="B22" s="250">
        <v>91</v>
      </c>
      <c r="C22" s="251">
        <v>0.39389999999999997</v>
      </c>
      <c r="D22" s="252">
        <v>3111.8</v>
      </c>
      <c r="E22" s="252">
        <v>1671</v>
      </c>
      <c r="F22" s="253">
        <v>1116.8</v>
      </c>
      <c r="G22" s="245" t="s">
        <v>735</v>
      </c>
      <c r="H22" s="245">
        <v>324</v>
      </c>
    </row>
    <row r="23" spans="1:8" x14ac:dyDescent="0.25">
      <c r="A23" s="249" t="s">
        <v>749</v>
      </c>
      <c r="B23" s="250">
        <v>13</v>
      </c>
      <c r="C23" s="251">
        <v>5.6300000000000003E-2</v>
      </c>
      <c r="D23" s="252">
        <v>431.5</v>
      </c>
      <c r="E23" s="252">
        <v>164</v>
      </c>
      <c r="F23" s="252">
        <v>208.1</v>
      </c>
      <c r="G23" s="245" t="s">
        <v>735</v>
      </c>
      <c r="H23" s="245">
        <v>59.4</v>
      </c>
    </row>
    <row r="24" spans="1:8" x14ac:dyDescent="0.25">
      <c r="A24" s="249" t="s">
        <v>750</v>
      </c>
      <c r="B24" s="250">
        <v>12</v>
      </c>
      <c r="C24" s="251">
        <v>5.1900000000000002E-2</v>
      </c>
      <c r="D24" s="252">
        <v>19204.7</v>
      </c>
      <c r="E24" s="252">
        <v>143.69999999999999</v>
      </c>
      <c r="F24" s="252">
        <v>9213.6</v>
      </c>
      <c r="G24" s="245" t="s">
        <v>735</v>
      </c>
      <c r="H24" s="253">
        <v>9847.4</v>
      </c>
    </row>
    <row r="25" spans="1:8" x14ac:dyDescent="0.25">
      <c r="A25" s="249" t="s">
        <v>751</v>
      </c>
      <c r="B25" s="250">
        <v>18</v>
      </c>
      <c r="C25" s="251">
        <v>7.7899999999999997E-2</v>
      </c>
      <c r="D25" s="252">
        <v>173.8</v>
      </c>
      <c r="E25" s="252">
        <v>172.6</v>
      </c>
      <c r="F25" s="253" t="s">
        <v>735</v>
      </c>
      <c r="G25" s="245" t="s">
        <v>735</v>
      </c>
      <c r="H25" s="253">
        <v>1.2</v>
      </c>
    </row>
    <row r="26" spans="1:8" x14ac:dyDescent="0.25">
      <c r="A26" s="212" t="s">
        <v>737</v>
      </c>
      <c r="B26" s="246">
        <v>135</v>
      </c>
      <c r="C26" s="240">
        <v>0.23400000000000001</v>
      </c>
      <c r="D26" s="247">
        <v>14989.5</v>
      </c>
      <c r="E26" s="247">
        <v>4724.8</v>
      </c>
      <c r="F26" s="247">
        <v>9960.5</v>
      </c>
      <c r="G26" s="247">
        <v>1.7</v>
      </c>
      <c r="H26" s="247">
        <v>302.5</v>
      </c>
    </row>
    <row r="27" spans="1:8" ht="30" x14ac:dyDescent="0.25">
      <c r="A27" s="249" t="s">
        <v>752</v>
      </c>
      <c r="B27" s="250">
        <v>9</v>
      </c>
      <c r="C27" s="251">
        <v>6.6699999999999995E-2</v>
      </c>
      <c r="D27" s="252">
        <v>308.89999999999998</v>
      </c>
      <c r="E27" s="252">
        <v>308.39999999999998</v>
      </c>
      <c r="F27" s="252" t="s">
        <v>735</v>
      </c>
      <c r="G27" s="252" t="s">
        <v>735</v>
      </c>
      <c r="H27" s="252">
        <v>0.6</v>
      </c>
    </row>
    <row r="28" spans="1:8" ht="30" x14ac:dyDescent="0.25">
      <c r="A28" s="249" t="s">
        <v>753</v>
      </c>
      <c r="B28" s="250">
        <v>24</v>
      </c>
      <c r="C28" s="251">
        <v>0.17780000000000001</v>
      </c>
      <c r="D28" s="252">
        <v>10709.6</v>
      </c>
      <c r="E28" s="252">
        <v>739.9</v>
      </c>
      <c r="F28" s="252">
        <v>9960.5</v>
      </c>
      <c r="G28" s="252" t="s">
        <v>735</v>
      </c>
      <c r="H28" s="252">
        <v>9.1</v>
      </c>
    </row>
    <row r="29" spans="1:8" ht="30" x14ac:dyDescent="0.25">
      <c r="A29" s="249" t="s">
        <v>754</v>
      </c>
      <c r="B29" s="250">
        <v>26</v>
      </c>
      <c r="C29" s="251">
        <v>0.19259999999999999</v>
      </c>
      <c r="D29" s="252">
        <v>1272.8</v>
      </c>
      <c r="E29" s="252">
        <v>1271.5</v>
      </c>
      <c r="F29" s="252" t="s">
        <v>735</v>
      </c>
      <c r="G29" s="252" t="s">
        <v>735</v>
      </c>
      <c r="H29" s="252">
        <v>1.4</v>
      </c>
    </row>
    <row r="30" spans="1:8" x14ac:dyDescent="0.25">
      <c r="A30" s="249" t="s">
        <v>755</v>
      </c>
      <c r="B30" s="250">
        <v>10</v>
      </c>
      <c r="C30" s="251">
        <v>7.4099999999999999E-2</v>
      </c>
      <c r="D30" s="252">
        <v>266.10000000000002</v>
      </c>
      <c r="E30" s="252">
        <v>264.2</v>
      </c>
      <c r="F30" s="252" t="s">
        <v>735</v>
      </c>
      <c r="G30" s="252" t="s">
        <v>735</v>
      </c>
      <c r="H30" s="252">
        <v>1.9</v>
      </c>
    </row>
    <row r="31" spans="1:8" ht="30" x14ac:dyDescent="0.25">
      <c r="A31" s="249" t="s">
        <v>756</v>
      </c>
      <c r="B31" s="250">
        <v>66</v>
      </c>
      <c r="C31" s="251">
        <v>0.4889</v>
      </c>
      <c r="D31" s="252">
        <v>2432.1</v>
      </c>
      <c r="E31" s="252">
        <v>2140.9</v>
      </c>
      <c r="F31" s="252" t="s">
        <v>735</v>
      </c>
      <c r="G31" s="252">
        <v>1.7</v>
      </c>
      <c r="H31" s="252">
        <v>289.60000000000002</v>
      </c>
    </row>
    <row r="32" spans="1:8" ht="45" x14ac:dyDescent="0.25">
      <c r="A32" s="212" t="s">
        <v>463</v>
      </c>
      <c r="B32" s="246">
        <v>118</v>
      </c>
      <c r="C32" s="240">
        <v>0.20449999999999999</v>
      </c>
      <c r="D32" s="247">
        <v>23004.7</v>
      </c>
      <c r="E32" s="247">
        <v>2966.9</v>
      </c>
      <c r="F32" s="247">
        <v>19366.599999999999</v>
      </c>
      <c r="G32" s="247">
        <v>16.600000000000001</v>
      </c>
      <c r="H32" s="247">
        <v>654.70000000000005</v>
      </c>
    </row>
    <row r="33" spans="1:8" x14ac:dyDescent="0.25">
      <c r="A33" s="249" t="s">
        <v>757</v>
      </c>
      <c r="B33" s="250">
        <v>67</v>
      </c>
      <c r="C33" s="251">
        <v>0.56779999999999997</v>
      </c>
      <c r="D33" s="252">
        <v>8486.2999999999993</v>
      </c>
      <c r="E33" s="252">
        <v>1734.2</v>
      </c>
      <c r="F33" s="252">
        <v>6096.3</v>
      </c>
      <c r="G33" s="254">
        <v>16.100000000000001</v>
      </c>
      <c r="H33" s="252">
        <v>639.70000000000005</v>
      </c>
    </row>
    <row r="34" spans="1:8" ht="30" x14ac:dyDescent="0.25">
      <c r="A34" s="249" t="s">
        <v>758</v>
      </c>
      <c r="B34" s="250">
        <v>35</v>
      </c>
      <c r="C34" s="251">
        <v>0.29659999999999997</v>
      </c>
      <c r="D34" s="252">
        <v>14118.8</v>
      </c>
      <c r="E34" s="252">
        <v>835.9</v>
      </c>
      <c r="F34" s="252">
        <v>13270.3</v>
      </c>
      <c r="G34" s="253" t="s">
        <v>735</v>
      </c>
      <c r="H34" s="252">
        <v>12.7</v>
      </c>
    </row>
    <row r="35" spans="1:8" x14ac:dyDescent="0.25">
      <c r="A35" s="249" t="s">
        <v>759</v>
      </c>
      <c r="B35" s="250">
        <v>16</v>
      </c>
      <c r="C35" s="251">
        <v>0.1356</v>
      </c>
      <c r="D35" s="252">
        <v>399.6</v>
      </c>
      <c r="E35" s="252">
        <v>396.7</v>
      </c>
      <c r="F35" s="253" t="s">
        <v>735</v>
      </c>
      <c r="G35" s="254">
        <v>0.5</v>
      </c>
      <c r="H35" s="252">
        <v>2.2999999999999998</v>
      </c>
    </row>
    <row r="36" spans="1:8" x14ac:dyDescent="0.25">
      <c r="A36" s="607" t="s">
        <v>739</v>
      </c>
      <c r="B36" s="607"/>
      <c r="C36" s="607"/>
      <c r="D36" s="607"/>
      <c r="E36" s="607"/>
      <c r="F36" s="607"/>
      <c r="G36" s="607"/>
      <c r="H36" s="607"/>
    </row>
  </sheetData>
  <mergeCells count="4">
    <mergeCell ref="A2:H2"/>
    <mergeCell ref="A10:H10"/>
    <mergeCell ref="A12:H12"/>
    <mergeCell ref="A36:H36"/>
  </mergeCells>
  <hyperlinks>
    <hyperlink ref="A1" location="Índice!A56" display="Índice" xr:uid="{FC5D6DF7-E767-4768-8B05-78B42771D26E}"/>
  </hyperlinks>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4B191-D4A3-4389-9F8C-F5B03781EB4A}">
  <sheetPr>
    <tabColor rgb="FFEC1C24"/>
  </sheetPr>
  <dimension ref="A1:T41"/>
  <sheetViews>
    <sheetView showGridLines="0" workbookViewId="0">
      <pane ySplit="2" topLeftCell="A3" activePane="bottomLeft" state="frozen"/>
      <selection pane="bottomLeft" activeCell="D1" sqref="D1:M1"/>
    </sheetView>
  </sheetViews>
  <sheetFormatPr baseColWidth="10" defaultColWidth="0" defaultRowHeight="15" zeroHeight="1" x14ac:dyDescent="0.25"/>
  <cols>
    <col min="1" max="1" width="5.42578125" customWidth="1"/>
    <col min="2" max="2" width="5.85546875" customWidth="1"/>
    <col min="3" max="3" width="9.5703125" customWidth="1"/>
    <col min="4" max="4" width="27.140625" customWidth="1"/>
    <col min="5" max="12" width="10.7109375" customWidth="1"/>
    <col min="13" max="13" width="18.5703125" customWidth="1"/>
    <col min="15" max="15" width="0" style="355" hidden="1"/>
    <col min="21" max="16384" width="11.42578125" hidden="1"/>
  </cols>
  <sheetData>
    <row r="1" spans="1:15" ht="15.75" customHeight="1" x14ac:dyDescent="0.25">
      <c r="A1" s="611" t="s">
        <v>1979</v>
      </c>
      <c r="B1" s="611"/>
      <c r="C1" s="611"/>
      <c r="D1" s="582" t="s">
        <v>1930</v>
      </c>
      <c r="E1" s="582"/>
      <c r="F1" s="582"/>
      <c r="G1" s="582"/>
      <c r="H1" s="582"/>
      <c r="I1" s="582"/>
      <c r="J1" s="582"/>
      <c r="K1" s="582"/>
      <c r="L1" s="582"/>
      <c r="M1" s="582"/>
    </row>
    <row r="2" spans="1:15" x14ac:dyDescent="0.25">
      <c r="A2" s="331" t="s">
        <v>449</v>
      </c>
      <c r="B2" s="331" t="s">
        <v>1860</v>
      </c>
      <c r="C2" s="331" t="s">
        <v>1861</v>
      </c>
      <c r="D2" s="331" t="s">
        <v>0</v>
      </c>
      <c r="E2" s="331">
        <v>2015</v>
      </c>
      <c r="F2" s="331">
        <v>2016</v>
      </c>
      <c r="G2" s="331">
        <v>2017</v>
      </c>
      <c r="H2" s="331">
        <v>2018</v>
      </c>
      <c r="I2" s="331">
        <v>2019</v>
      </c>
      <c r="J2" s="331">
        <v>2020</v>
      </c>
      <c r="K2" s="331">
        <v>2021</v>
      </c>
      <c r="L2" s="331">
        <v>2022</v>
      </c>
      <c r="M2" s="331">
        <v>2023</v>
      </c>
    </row>
    <row r="3" spans="1:15" s="332" customFormat="1" x14ac:dyDescent="0.25">
      <c r="A3" s="17">
        <v>2</v>
      </c>
      <c r="B3" s="17">
        <v>2.2000000000000002</v>
      </c>
      <c r="C3" s="17" t="s">
        <v>151</v>
      </c>
      <c r="D3" s="683" t="s">
        <v>1868</v>
      </c>
      <c r="E3" s="27">
        <v>89.43</v>
      </c>
      <c r="F3" s="27">
        <v>89.72</v>
      </c>
      <c r="G3" s="27">
        <v>87.48</v>
      </c>
      <c r="H3" s="27">
        <v>86.96</v>
      </c>
      <c r="I3" s="27">
        <v>88.46</v>
      </c>
      <c r="J3" s="27">
        <v>87.61</v>
      </c>
      <c r="K3" s="27">
        <v>86.62</v>
      </c>
      <c r="L3" s="27">
        <v>87.5</v>
      </c>
      <c r="M3" s="27">
        <v>88.7</v>
      </c>
      <c r="N3"/>
      <c r="O3" s="356"/>
    </row>
    <row r="4" spans="1:15" s="332" customFormat="1" ht="54" x14ac:dyDescent="0.25">
      <c r="A4" s="17">
        <v>3</v>
      </c>
      <c r="B4" s="17">
        <v>3.2</v>
      </c>
      <c r="C4" s="17" t="s">
        <v>1888</v>
      </c>
      <c r="D4" s="683" t="s">
        <v>1891</v>
      </c>
      <c r="E4" s="27">
        <v>317.49</v>
      </c>
      <c r="F4" s="27">
        <v>343.06</v>
      </c>
      <c r="G4" s="27">
        <v>328.24</v>
      </c>
      <c r="H4" s="27">
        <v>286.70999999999998</v>
      </c>
      <c r="I4" s="27">
        <v>365.63</v>
      </c>
      <c r="J4" s="27">
        <v>277.39</v>
      </c>
      <c r="K4" s="27">
        <v>315.69</v>
      </c>
      <c r="L4" s="27">
        <v>210.29</v>
      </c>
      <c r="M4" s="27">
        <v>306.36</v>
      </c>
      <c r="N4"/>
      <c r="O4" s="356"/>
    </row>
    <row r="5" spans="1:15" s="332" customFormat="1" ht="27" x14ac:dyDescent="0.25">
      <c r="A5" s="17">
        <v>3</v>
      </c>
      <c r="B5" s="17">
        <v>3.5</v>
      </c>
      <c r="C5" s="17" t="s">
        <v>1905</v>
      </c>
      <c r="D5" s="683" t="s">
        <v>1910</v>
      </c>
      <c r="E5" s="354">
        <v>263936.33</v>
      </c>
      <c r="F5" s="27">
        <v>303065.88</v>
      </c>
      <c r="G5" s="354">
        <v>325078.77</v>
      </c>
      <c r="H5" s="354">
        <v>336479.78</v>
      </c>
      <c r="I5" s="354">
        <v>358365</v>
      </c>
      <c r="J5" s="354">
        <v>141747</v>
      </c>
      <c r="K5" s="354">
        <v>365662</v>
      </c>
      <c r="L5" s="354">
        <v>374120</v>
      </c>
      <c r="M5" s="354">
        <v>386226</v>
      </c>
      <c r="N5"/>
      <c r="O5" s="356"/>
    </row>
    <row r="6" spans="1:15" s="332" customFormat="1" ht="27" x14ac:dyDescent="0.25">
      <c r="A6" s="17">
        <v>2</v>
      </c>
      <c r="B6" s="17">
        <v>2.1</v>
      </c>
      <c r="C6" s="17" t="s">
        <v>148</v>
      </c>
      <c r="D6" s="683" t="s">
        <v>1864</v>
      </c>
      <c r="E6" s="27">
        <v>47</v>
      </c>
      <c r="F6" s="27">
        <v>47.2</v>
      </c>
      <c r="G6" s="27">
        <v>49.5</v>
      </c>
      <c r="H6" s="27">
        <v>50.1</v>
      </c>
      <c r="I6" s="27">
        <v>56.3</v>
      </c>
      <c r="J6" s="27">
        <v>56.9</v>
      </c>
      <c r="K6" s="27">
        <v>33</v>
      </c>
      <c r="L6" s="27">
        <v>47.8</v>
      </c>
      <c r="M6" s="27">
        <v>56.4</v>
      </c>
      <c r="N6"/>
      <c r="O6" s="356"/>
    </row>
    <row r="7" spans="1:15" s="332" customFormat="1" ht="57.75" customHeight="1" x14ac:dyDescent="0.25">
      <c r="A7" s="17">
        <v>2</v>
      </c>
      <c r="B7" s="17">
        <v>2.2999999999999998</v>
      </c>
      <c r="C7" s="17" t="s">
        <v>147</v>
      </c>
      <c r="D7" s="683" t="s">
        <v>1870</v>
      </c>
      <c r="E7" s="27">
        <v>64.8</v>
      </c>
      <c r="F7" s="27">
        <v>68.5</v>
      </c>
      <c r="G7" s="27">
        <v>63.8</v>
      </c>
      <c r="H7" s="27">
        <v>65</v>
      </c>
      <c r="I7" s="27">
        <v>65.5</v>
      </c>
      <c r="J7" s="27">
        <v>66</v>
      </c>
      <c r="K7" s="27">
        <v>64.599999999999994</v>
      </c>
      <c r="L7" s="27">
        <v>69.900000000000006</v>
      </c>
      <c r="M7" s="27">
        <v>69.900000000000006</v>
      </c>
      <c r="N7"/>
      <c r="O7" s="356"/>
    </row>
    <row r="8" spans="1:15" s="332" customFormat="1" ht="27" x14ac:dyDescent="0.25">
      <c r="A8" s="17">
        <v>3</v>
      </c>
      <c r="B8" s="17">
        <v>3.3</v>
      </c>
      <c r="C8" s="17" t="s">
        <v>160</v>
      </c>
      <c r="D8" s="683" t="s">
        <v>1895</v>
      </c>
      <c r="E8" s="27">
        <v>30.8</v>
      </c>
      <c r="F8" s="27">
        <v>32.49</v>
      </c>
      <c r="G8" s="27">
        <v>34.200000000000003</v>
      </c>
      <c r="H8" s="27">
        <v>35.99</v>
      </c>
      <c r="I8" s="27">
        <v>36.65</v>
      </c>
      <c r="J8" s="27">
        <v>37.700000000000003</v>
      </c>
      <c r="K8" s="27">
        <v>37.79</v>
      </c>
      <c r="L8" s="27" t="s">
        <v>5</v>
      </c>
      <c r="M8" s="27" t="s">
        <v>5</v>
      </c>
      <c r="N8"/>
      <c r="O8" s="356"/>
    </row>
    <row r="9" spans="1:15" s="332" customFormat="1" ht="40.5" x14ac:dyDescent="0.25">
      <c r="A9" s="17">
        <v>2</v>
      </c>
      <c r="B9" s="17">
        <v>2.5</v>
      </c>
      <c r="C9" s="17" t="s">
        <v>1872</v>
      </c>
      <c r="D9" s="683" t="s">
        <v>1873</v>
      </c>
      <c r="E9" s="27">
        <v>93.22</v>
      </c>
      <c r="F9" s="27">
        <v>94.23</v>
      </c>
      <c r="G9" s="27">
        <v>87.88</v>
      </c>
      <c r="H9" s="27">
        <v>88.58</v>
      </c>
      <c r="I9" s="27">
        <v>89.06</v>
      </c>
      <c r="J9" s="27">
        <v>90.77</v>
      </c>
      <c r="K9" s="27">
        <v>87.85</v>
      </c>
      <c r="L9" s="27">
        <v>87.42</v>
      </c>
      <c r="M9" s="27">
        <v>89.89</v>
      </c>
      <c r="N9"/>
      <c r="O9" s="356"/>
    </row>
    <row r="10" spans="1:15" s="332" customFormat="1" ht="27" x14ac:dyDescent="0.25">
      <c r="A10" s="17">
        <v>3</v>
      </c>
      <c r="B10" s="17">
        <v>3.2</v>
      </c>
      <c r="C10" s="17" t="s">
        <v>171</v>
      </c>
      <c r="D10" s="683" t="s">
        <v>1887</v>
      </c>
      <c r="E10" s="27">
        <v>66.55</v>
      </c>
      <c r="F10" s="27">
        <v>66.17</v>
      </c>
      <c r="G10" s="27">
        <v>67.45</v>
      </c>
      <c r="H10" s="27">
        <v>68.52</v>
      </c>
      <c r="I10" s="27">
        <v>70.430000000000007</v>
      </c>
      <c r="J10" s="27">
        <v>63.37</v>
      </c>
      <c r="K10" s="27">
        <v>64.099999999999994</v>
      </c>
      <c r="L10" s="27">
        <v>63.15</v>
      </c>
      <c r="M10" s="27">
        <v>61.24</v>
      </c>
      <c r="N10"/>
      <c r="O10" s="356"/>
    </row>
    <row r="11" spans="1:15" s="332" customFormat="1" x14ac:dyDescent="0.25">
      <c r="A11" s="17">
        <v>3</v>
      </c>
      <c r="B11" s="17">
        <v>3.5</v>
      </c>
      <c r="C11" s="17" t="s">
        <v>164</v>
      </c>
      <c r="D11" s="684" t="s">
        <v>1901</v>
      </c>
      <c r="E11" s="609">
        <v>-7464.7</v>
      </c>
      <c r="F11" s="609">
        <v>-7559</v>
      </c>
      <c r="G11" s="609">
        <v>-7599.7</v>
      </c>
      <c r="H11" s="609">
        <v>-9559.2000000000007</v>
      </c>
      <c r="I11" s="609">
        <v>-9075.1</v>
      </c>
      <c r="J11" s="609">
        <v>-6803.1</v>
      </c>
      <c r="K11" s="609">
        <v>-11681.2</v>
      </c>
      <c r="L11" s="609">
        <v>-16966</v>
      </c>
      <c r="M11" s="609">
        <v>-11697.3</v>
      </c>
      <c r="N11"/>
      <c r="O11" s="356"/>
    </row>
    <row r="12" spans="1:15" s="332" customFormat="1" x14ac:dyDescent="0.25">
      <c r="A12" s="17">
        <v>3</v>
      </c>
      <c r="B12" s="17">
        <v>3.5</v>
      </c>
      <c r="C12" s="17" t="s">
        <v>1904</v>
      </c>
      <c r="D12" s="685"/>
      <c r="E12" s="610">
        <v>-7464.7</v>
      </c>
      <c r="F12" s="610">
        <v>-7559</v>
      </c>
      <c r="G12" s="610">
        <v>-7599.7</v>
      </c>
      <c r="H12" s="610">
        <v>-9559.2000000000007</v>
      </c>
      <c r="I12" s="610">
        <v>-9075.1</v>
      </c>
      <c r="J12" s="610">
        <v>-6803.1</v>
      </c>
      <c r="K12" s="610">
        <v>-11681.2</v>
      </c>
      <c r="L12" s="610">
        <v>-16966</v>
      </c>
      <c r="M12" s="610">
        <v>-11697.3</v>
      </c>
      <c r="N12"/>
      <c r="O12" s="356"/>
    </row>
    <row r="13" spans="1:15" s="332" customFormat="1" ht="27" x14ac:dyDescent="0.25">
      <c r="A13" s="17">
        <v>3</v>
      </c>
      <c r="B13" s="17">
        <v>3.4</v>
      </c>
      <c r="C13" s="17" t="s">
        <v>1899</v>
      </c>
      <c r="D13" s="683" t="s">
        <v>1900</v>
      </c>
      <c r="E13" s="27">
        <v>1233.79</v>
      </c>
      <c r="F13" s="27">
        <v>1266.96</v>
      </c>
      <c r="G13" s="27">
        <v>1223.8800000000001</v>
      </c>
      <c r="H13" s="27">
        <v>1251.6199999999999</v>
      </c>
      <c r="I13" s="27">
        <v>1591.88</v>
      </c>
      <c r="J13" s="27">
        <v>1396.34</v>
      </c>
      <c r="K13" s="27">
        <v>1832.4</v>
      </c>
      <c r="L13" s="27">
        <v>1846.15</v>
      </c>
      <c r="M13" s="27" t="s">
        <v>5</v>
      </c>
      <c r="N13"/>
      <c r="O13" s="356"/>
    </row>
    <row r="14" spans="1:15" s="332" customFormat="1" ht="40.5" x14ac:dyDescent="0.25">
      <c r="A14" s="17">
        <v>3</v>
      </c>
      <c r="B14" s="17">
        <v>3.1</v>
      </c>
      <c r="C14" s="17" t="s">
        <v>1885</v>
      </c>
      <c r="D14" s="683" t="s">
        <v>1886</v>
      </c>
      <c r="E14" s="27">
        <v>7.35</v>
      </c>
      <c r="F14" s="27">
        <v>6.63</v>
      </c>
      <c r="G14" s="27">
        <v>6.57</v>
      </c>
      <c r="H14" s="27">
        <v>7.43</v>
      </c>
      <c r="I14" s="27">
        <v>7.52</v>
      </c>
      <c r="J14" s="27">
        <v>7.99</v>
      </c>
      <c r="K14" s="27">
        <v>8.34</v>
      </c>
      <c r="L14" s="27">
        <v>8.15</v>
      </c>
      <c r="M14" s="27">
        <v>7.74</v>
      </c>
      <c r="N14"/>
      <c r="O14" s="356"/>
    </row>
    <row r="15" spans="1:15" s="332" customFormat="1" ht="54" x14ac:dyDescent="0.25">
      <c r="A15" s="17">
        <v>3</v>
      </c>
      <c r="B15" s="17">
        <v>3.5</v>
      </c>
      <c r="C15" s="17" t="s">
        <v>164</v>
      </c>
      <c r="D15" s="683" t="s">
        <v>1903</v>
      </c>
      <c r="E15" s="27">
        <v>77.62</v>
      </c>
      <c r="F15" s="27">
        <v>73.760000000000005</v>
      </c>
      <c r="G15" s="27">
        <v>76.25</v>
      </c>
      <c r="H15" s="27">
        <v>76.61</v>
      </c>
      <c r="I15" s="27">
        <v>75.13</v>
      </c>
      <c r="J15" s="27">
        <v>73.8</v>
      </c>
      <c r="K15" s="27">
        <v>75.599999999999994</v>
      </c>
      <c r="L15" s="27">
        <v>78.66</v>
      </c>
      <c r="M15" s="27">
        <v>80.930000000000007</v>
      </c>
      <c r="N15"/>
      <c r="O15" s="356"/>
    </row>
    <row r="16" spans="1:15" s="332" customFormat="1" ht="67.5" x14ac:dyDescent="0.25">
      <c r="A16" s="17">
        <v>3</v>
      </c>
      <c r="B16" s="17">
        <v>3.5</v>
      </c>
      <c r="C16" s="17" t="s">
        <v>164</v>
      </c>
      <c r="D16" s="683" t="s">
        <v>1902</v>
      </c>
      <c r="E16" s="27">
        <v>432.3</v>
      </c>
      <c r="F16" s="27">
        <v>439.5</v>
      </c>
      <c r="G16" s="27">
        <v>420.7</v>
      </c>
      <c r="H16" s="27">
        <v>422.1</v>
      </c>
      <c r="I16" s="27">
        <v>457.1</v>
      </c>
      <c r="J16" s="27">
        <v>462.4</v>
      </c>
      <c r="K16" s="27">
        <v>450.29</v>
      </c>
      <c r="L16" s="27">
        <v>477.79</v>
      </c>
      <c r="M16" s="27" t="s">
        <v>5</v>
      </c>
      <c r="N16"/>
      <c r="O16" s="356"/>
    </row>
    <row r="17" spans="1:20" s="332" customFormat="1" ht="54" x14ac:dyDescent="0.25">
      <c r="A17" s="17">
        <v>2</v>
      </c>
      <c r="B17" s="17">
        <v>2.7</v>
      </c>
      <c r="C17" s="17" t="s">
        <v>1881</v>
      </c>
      <c r="D17" s="683" t="s">
        <v>1884</v>
      </c>
      <c r="E17" s="27">
        <v>45.2</v>
      </c>
      <c r="F17" s="27">
        <v>48.4</v>
      </c>
      <c r="G17" s="27">
        <v>53</v>
      </c>
      <c r="H17" s="27">
        <v>60.3</v>
      </c>
      <c r="I17" s="27">
        <v>88.11</v>
      </c>
      <c r="J17" s="27">
        <v>60.2</v>
      </c>
      <c r="K17" s="27">
        <v>90.7</v>
      </c>
      <c r="L17" s="27">
        <v>91</v>
      </c>
      <c r="M17" s="27">
        <v>82.5</v>
      </c>
      <c r="N17"/>
      <c r="O17" s="356"/>
    </row>
    <row r="18" spans="1:20" s="332" customFormat="1" ht="27" x14ac:dyDescent="0.25">
      <c r="A18" s="17">
        <v>2</v>
      </c>
      <c r="B18" s="17">
        <v>2.5</v>
      </c>
      <c r="C18" s="17" t="s">
        <v>1872</v>
      </c>
      <c r="D18" s="683" t="s">
        <v>1909</v>
      </c>
      <c r="E18" s="27" t="s">
        <v>5</v>
      </c>
      <c r="F18" s="27">
        <v>17.04</v>
      </c>
      <c r="G18" s="27">
        <v>14.1</v>
      </c>
      <c r="H18" s="27">
        <v>13.1</v>
      </c>
      <c r="I18" s="27">
        <v>12.1</v>
      </c>
      <c r="J18" s="27">
        <v>11.3</v>
      </c>
      <c r="K18" s="27">
        <v>11.4</v>
      </c>
      <c r="L18" s="27">
        <v>10.8</v>
      </c>
      <c r="M18" s="27">
        <v>11.73</v>
      </c>
      <c r="N18"/>
      <c r="O18" s="356"/>
    </row>
    <row r="19" spans="1:20" s="332" customFormat="1" ht="27" x14ac:dyDescent="0.25">
      <c r="A19" s="17">
        <v>4</v>
      </c>
      <c r="B19" s="17">
        <v>4.0999999999999996</v>
      </c>
      <c r="C19" s="17" t="s">
        <v>1907</v>
      </c>
      <c r="D19" s="683" t="s">
        <v>1908</v>
      </c>
      <c r="E19" s="27">
        <v>8.2200000000000006</v>
      </c>
      <c r="F19" s="27">
        <v>12.61</v>
      </c>
      <c r="G19" s="27">
        <v>17.239999999999998</v>
      </c>
      <c r="H19" s="27">
        <v>16.420000000000002</v>
      </c>
      <c r="I19" s="27">
        <v>12.69</v>
      </c>
      <c r="J19" s="27">
        <v>15.38</v>
      </c>
      <c r="K19" s="27">
        <v>16.100000000000001</v>
      </c>
      <c r="L19" s="27">
        <v>16.18</v>
      </c>
      <c r="M19" s="27">
        <v>15.32</v>
      </c>
      <c r="N19"/>
      <c r="O19" s="356"/>
    </row>
    <row r="20" spans="1:20" s="332" customFormat="1" ht="40.5" x14ac:dyDescent="0.25">
      <c r="A20" s="17">
        <v>2</v>
      </c>
      <c r="B20" s="17">
        <v>2.6</v>
      </c>
      <c r="C20" s="17" t="s">
        <v>1878</v>
      </c>
      <c r="D20" s="683" t="s">
        <v>1879</v>
      </c>
      <c r="E20" s="27">
        <v>4.7699999999999996</v>
      </c>
      <c r="F20" s="27">
        <v>4.75</v>
      </c>
      <c r="G20" s="27">
        <v>4.54</v>
      </c>
      <c r="H20" s="27">
        <v>4.6500000000000004</v>
      </c>
      <c r="I20" s="27">
        <v>4.3600000000000003</v>
      </c>
      <c r="J20" s="27">
        <v>4.25</v>
      </c>
      <c r="K20" s="27">
        <v>5.32</v>
      </c>
      <c r="L20" s="27">
        <v>5.47</v>
      </c>
      <c r="M20" s="27">
        <v>5.66</v>
      </c>
      <c r="N20"/>
      <c r="O20" s="356"/>
    </row>
    <row r="21" spans="1:20" s="332" customFormat="1" ht="54" x14ac:dyDescent="0.25">
      <c r="A21" s="17">
        <v>3</v>
      </c>
      <c r="B21" s="17">
        <v>3.3</v>
      </c>
      <c r="C21" s="17" t="s">
        <v>160</v>
      </c>
      <c r="D21" s="683" t="s">
        <v>1894</v>
      </c>
      <c r="E21" s="27">
        <v>30.04</v>
      </c>
      <c r="F21" s="27">
        <v>26.96</v>
      </c>
      <c r="G21" s="27">
        <v>25.79</v>
      </c>
      <c r="H21" s="27">
        <v>26.69</v>
      </c>
      <c r="I21" s="27" t="s">
        <v>5</v>
      </c>
      <c r="J21" s="27" t="s">
        <v>5</v>
      </c>
      <c r="K21" s="27">
        <v>43.07</v>
      </c>
      <c r="L21" s="27">
        <v>41.15</v>
      </c>
      <c r="M21" s="27">
        <v>43.1</v>
      </c>
      <c r="N21"/>
      <c r="O21" s="356"/>
    </row>
    <row r="22" spans="1:20" s="332" customFormat="1" ht="27" x14ac:dyDescent="0.25">
      <c r="A22" s="17">
        <v>3</v>
      </c>
      <c r="B22" s="17">
        <v>3.3</v>
      </c>
      <c r="C22" s="17" t="s">
        <v>160</v>
      </c>
      <c r="D22" s="683" t="s">
        <v>1896</v>
      </c>
      <c r="E22" s="27" t="s">
        <v>5</v>
      </c>
      <c r="F22" s="27" t="s">
        <v>5</v>
      </c>
      <c r="G22" s="27">
        <v>90.43</v>
      </c>
      <c r="H22" s="27">
        <v>93.72</v>
      </c>
      <c r="I22" s="27">
        <v>95.35</v>
      </c>
      <c r="J22" s="27">
        <v>96.64</v>
      </c>
      <c r="K22" s="27">
        <v>97.6</v>
      </c>
      <c r="L22" s="27" t="s">
        <v>5</v>
      </c>
      <c r="M22" s="27">
        <v>97.6</v>
      </c>
      <c r="N22"/>
      <c r="O22" s="356"/>
      <c r="Q22"/>
      <c r="R22"/>
      <c r="S22"/>
      <c r="T22"/>
    </row>
    <row r="23" spans="1:20" s="332" customFormat="1" ht="40.5" x14ac:dyDescent="0.25">
      <c r="A23" s="17">
        <v>2</v>
      </c>
      <c r="B23" s="17">
        <v>2.1</v>
      </c>
      <c r="C23" s="17" t="s">
        <v>148</v>
      </c>
      <c r="D23" s="683" t="s">
        <v>1867</v>
      </c>
      <c r="E23" s="27" t="s">
        <v>5</v>
      </c>
      <c r="F23" s="27">
        <v>41.08</v>
      </c>
      <c r="G23" s="27">
        <v>41.06</v>
      </c>
      <c r="H23" s="27">
        <v>42.82</v>
      </c>
      <c r="I23" s="27">
        <v>45</v>
      </c>
      <c r="J23" s="27">
        <v>44.83</v>
      </c>
      <c r="K23" s="27">
        <v>45.58</v>
      </c>
      <c r="L23" s="27">
        <v>46.7</v>
      </c>
      <c r="M23" s="27">
        <v>55.17</v>
      </c>
      <c r="N23"/>
      <c r="O23" s="356"/>
      <c r="Q23"/>
      <c r="R23"/>
      <c r="S23"/>
      <c r="T23"/>
    </row>
    <row r="24" spans="1:20" s="332" customFormat="1" ht="54" x14ac:dyDescent="0.25">
      <c r="A24" s="17">
        <v>2</v>
      </c>
      <c r="B24" s="17">
        <v>2.7</v>
      </c>
      <c r="C24" s="17" t="s">
        <v>1881</v>
      </c>
      <c r="D24" s="683" t="s">
        <v>1882</v>
      </c>
      <c r="E24" s="27">
        <v>12.47</v>
      </c>
      <c r="F24" s="27">
        <v>12.9</v>
      </c>
      <c r="G24" s="27">
        <v>13.1</v>
      </c>
      <c r="H24" s="27">
        <v>13.88</v>
      </c>
      <c r="I24" s="27">
        <v>14.25</v>
      </c>
      <c r="J24" s="27">
        <v>22.43</v>
      </c>
      <c r="K24" s="27">
        <v>31.82</v>
      </c>
      <c r="L24" s="27">
        <v>47.55</v>
      </c>
      <c r="M24" s="27">
        <v>47.32</v>
      </c>
      <c r="N24"/>
      <c r="O24" s="356"/>
      <c r="Q24"/>
      <c r="R24"/>
      <c r="S24"/>
      <c r="T24"/>
    </row>
    <row r="25" spans="1:20" s="332" customFormat="1" ht="40.5" x14ac:dyDescent="0.25">
      <c r="A25" s="17">
        <v>2</v>
      </c>
      <c r="B25" s="17">
        <v>2.2000000000000002</v>
      </c>
      <c r="C25" s="17" t="s">
        <v>152</v>
      </c>
      <c r="D25" s="683" t="s">
        <v>1869</v>
      </c>
      <c r="E25" s="27" t="s">
        <v>5</v>
      </c>
      <c r="F25" s="27">
        <v>55.81</v>
      </c>
      <c r="G25" s="27">
        <v>58.64</v>
      </c>
      <c r="H25" s="27">
        <v>59.76</v>
      </c>
      <c r="I25" s="27">
        <v>62.09</v>
      </c>
      <c r="J25" s="27">
        <v>60.5</v>
      </c>
      <c r="K25" s="27">
        <v>60.68</v>
      </c>
      <c r="L25" s="27">
        <v>64.13</v>
      </c>
      <c r="M25" s="27">
        <v>65.77</v>
      </c>
      <c r="N25"/>
      <c r="O25" s="356"/>
      <c r="Q25"/>
      <c r="R25"/>
      <c r="S25"/>
      <c r="T25"/>
    </row>
    <row r="26" spans="1:20" s="332" customFormat="1" ht="54" x14ac:dyDescent="0.25">
      <c r="A26" s="17">
        <v>2</v>
      </c>
      <c r="B26" s="17">
        <v>2.7</v>
      </c>
      <c r="C26" s="17" t="s">
        <v>1881</v>
      </c>
      <c r="D26" s="683" t="s">
        <v>1883</v>
      </c>
      <c r="E26" s="27" t="s">
        <v>5</v>
      </c>
      <c r="F26" s="27" t="s">
        <v>5</v>
      </c>
      <c r="G26" s="27" t="s">
        <v>5</v>
      </c>
      <c r="H26" s="27">
        <v>7.7</v>
      </c>
      <c r="I26" s="27">
        <v>12.9</v>
      </c>
      <c r="J26" s="27">
        <v>8.1999999999999993</v>
      </c>
      <c r="K26" s="27">
        <v>11.6</v>
      </c>
      <c r="L26" s="27">
        <v>15.5</v>
      </c>
      <c r="M26" s="27">
        <v>78.599999999999994</v>
      </c>
      <c r="N26"/>
      <c r="O26" s="356"/>
      <c r="Q26"/>
      <c r="R26"/>
      <c r="S26"/>
      <c r="T26"/>
    </row>
    <row r="27" spans="1:20" s="332" customFormat="1" ht="40.5" x14ac:dyDescent="0.25">
      <c r="A27" s="17">
        <v>2</v>
      </c>
      <c r="B27" s="17">
        <v>2.5</v>
      </c>
      <c r="C27" s="17" t="s">
        <v>1872</v>
      </c>
      <c r="D27" s="683" t="s">
        <v>1874</v>
      </c>
      <c r="E27" s="27" t="s">
        <v>5</v>
      </c>
      <c r="F27" s="27">
        <v>25.2</v>
      </c>
      <c r="G27" s="27">
        <v>24.5</v>
      </c>
      <c r="H27" s="27">
        <v>24.8</v>
      </c>
      <c r="I27" s="27">
        <v>26.4</v>
      </c>
      <c r="J27" s="27">
        <v>24.2</v>
      </c>
      <c r="K27" s="27">
        <v>26</v>
      </c>
      <c r="L27" s="27">
        <v>26.47</v>
      </c>
      <c r="M27" s="27">
        <v>26.13</v>
      </c>
      <c r="N27"/>
      <c r="O27" s="356"/>
    </row>
    <row r="28" spans="1:20" s="332" customFormat="1" ht="73.5" customHeight="1" x14ac:dyDescent="0.25">
      <c r="A28" s="17">
        <v>3</v>
      </c>
      <c r="B28" s="17">
        <v>3.2</v>
      </c>
      <c r="C28" s="17" t="s">
        <v>1888</v>
      </c>
      <c r="D28" s="683" t="s">
        <v>1890</v>
      </c>
      <c r="E28" s="27">
        <v>6.59</v>
      </c>
      <c r="F28" s="27">
        <v>7.04</v>
      </c>
      <c r="G28" s="27">
        <v>8.82</v>
      </c>
      <c r="H28" s="27">
        <v>6.24</v>
      </c>
      <c r="I28" s="27">
        <v>4.21</v>
      </c>
      <c r="J28" s="27">
        <v>3.52</v>
      </c>
      <c r="K28" s="27">
        <v>5.67</v>
      </c>
      <c r="L28" s="27">
        <v>7.35</v>
      </c>
      <c r="M28" s="27" t="s">
        <v>5</v>
      </c>
      <c r="N28" s="357" t="s">
        <v>1925</v>
      </c>
      <c r="O28" s="358" t="s">
        <v>1926</v>
      </c>
    </row>
    <row r="29" spans="1:20" s="332" customFormat="1" ht="67.5" x14ac:dyDescent="0.25">
      <c r="A29" s="17">
        <v>2</v>
      </c>
      <c r="B29" s="17">
        <v>2.6</v>
      </c>
      <c r="C29" s="17" t="s">
        <v>1875</v>
      </c>
      <c r="D29" s="683" t="s">
        <v>1876</v>
      </c>
      <c r="E29" s="27">
        <v>41698.92</v>
      </c>
      <c r="F29" s="27">
        <v>41421.17</v>
      </c>
      <c r="G29" s="27">
        <v>43938.17</v>
      </c>
      <c r="H29" s="27">
        <v>49386.42</v>
      </c>
      <c r="I29" s="27">
        <v>43176.5</v>
      </c>
      <c r="J29" s="27">
        <v>12121.58</v>
      </c>
      <c r="K29" s="27">
        <v>17585.419999999998</v>
      </c>
      <c r="L29" s="27">
        <v>74600.66</v>
      </c>
      <c r="M29" s="27">
        <v>61641.17</v>
      </c>
      <c r="N29"/>
      <c r="O29" s="356"/>
    </row>
    <row r="30" spans="1:20" s="332" customFormat="1" ht="54" x14ac:dyDescent="0.25">
      <c r="A30" s="17">
        <v>2</v>
      </c>
      <c r="B30" s="17">
        <v>2.6</v>
      </c>
      <c r="C30" s="17" t="s">
        <v>1875</v>
      </c>
      <c r="D30" s="683" t="s">
        <v>1877</v>
      </c>
      <c r="E30" s="27">
        <v>51.5</v>
      </c>
      <c r="F30" s="27">
        <v>56.92</v>
      </c>
      <c r="G30" s="27">
        <v>56</v>
      </c>
      <c r="H30" s="27">
        <v>46.92</v>
      </c>
      <c r="I30" s="27">
        <v>25.83</v>
      </c>
      <c r="J30" s="27">
        <v>0.33</v>
      </c>
      <c r="K30" s="27">
        <v>0.25</v>
      </c>
      <c r="L30" s="27">
        <v>0.75</v>
      </c>
      <c r="M30" s="27">
        <v>1.75</v>
      </c>
      <c r="N30"/>
      <c r="O30" s="356"/>
    </row>
    <row r="31" spans="1:20" s="332" customFormat="1" ht="27" x14ac:dyDescent="0.25">
      <c r="A31" s="17">
        <v>2</v>
      </c>
      <c r="B31" s="17">
        <v>2.6</v>
      </c>
      <c r="C31" s="17" t="s">
        <v>1878</v>
      </c>
      <c r="D31" s="683" t="s">
        <v>1880</v>
      </c>
      <c r="E31" s="27">
        <v>802</v>
      </c>
      <c r="F31" s="27">
        <v>758</v>
      </c>
      <c r="G31" s="27">
        <v>1094</v>
      </c>
      <c r="H31" s="27">
        <v>1265</v>
      </c>
      <c r="I31" s="27">
        <v>1102</v>
      </c>
      <c r="J31" s="27">
        <v>937</v>
      </c>
      <c r="K31" s="27">
        <v>2128</v>
      </c>
      <c r="L31" s="27">
        <v>3091</v>
      </c>
      <c r="M31" s="27">
        <v>3362</v>
      </c>
      <c r="N31"/>
      <c r="O31" s="356"/>
    </row>
    <row r="32" spans="1:20" s="332" customFormat="1" ht="27" x14ac:dyDescent="0.25">
      <c r="A32" s="17">
        <v>2</v>
      </c>
      <c r="B32" s="17">
        <v>2.2999999999999998</v>
      </c>
      <c r="C32" s="17" t="s">
        <v>155</v>
      </c>
      <c r="D32" s="683" t="s">
        <v>1871</v>
      </c>
      <c r="E32" s="27" t="s">
        <v>5</v>
      </c>
      <c r="F32" s="27">
        <v>16.440000000000001</v>
      </c>
      <c r="G32" s="27">
        <v>12.85</v>
      </c>
      <c r="H32" s="27">
        <v>14.52</v>
      </c>
      <c r="I32" s="27">
        <v>15.67</v>
      </c>
      <c r="J32" s="27">
        <v>14.44</v>
      </c>
      <c r="K32" s="27">
        <v>16.600000000000001</v>
      </c>
      <c r="L32" s="27">
        <v>12.67</v>
      </c>
      <c r="M32" s="27">
        <v>11.27</v>
      </c>
      <c r="N32"/>
      <c r="O32" s="356"/>
    </row>
    <row r="33" spans="1:15" s="332" customFormat="1" ht="54" x14ac:dyDescent="0.25">
      <c r="A33" s="17">
        <v>3</v>
      </c>
      <c r="B33" s="17">
        <v>3.3</v>
      </c>
      <c r="C33" s="17" t="s">
        <v>1892</v>
      </c>
      <c r="D33" s="683" t="s">
        <v>1893</v>
      </c>
      <c r="E33" s="27">
        <v>75.760000000000005</v>
      </c>
      <c r="F33" s="27">
        <v>75.5</v>
      </c>
      <c r="G33" s="27">
        <v>73.53</v>
      </c>
      <c r="H33" s="27">
        <v>73.16</v>
      </c>
      <c r="I33" s="27">
        <v>75.16</v>
      </c>
      <c r="J33" s="27">
        <v>76.27</v>
      </c>
      <c r="K33" s="27">
        <v>70.73</v>
      </c>
      <c r="L33" s="27">
        <v>69.09</v>
      </c>
      <c r="M33" s="27">
        <v>72.400000000000006</v>
      </c>
      <c r="N33"/>
      <c r="O33" s="356"/>
    </row>
    <row r="34" spans="1:15" s="332" customFormat="1" ht="27" x14ac:dyDescent="0.25">
      <c r="A34" s="17">
        <v>1</v>
      </c>
      <c r="B34" s="17">
        <v>1.2</v>
      </c>
      <c r="C34" s="17" t="s">
        <v>145</v>
      </c>
      <c r="D34" s="683" t="s">
        <v>1863</v>
      </c>
      <c r="E34" s="27">
        <v>1.54</v>
      </c>
      <c r="F34" s="27">
        <v>1.75</v>
      </c>
      <c r="G34" s="27">
        <v>2.1</v>
      </c>
      <c r="H34" s="27">
        <v>1.62</v>
      </c>
      <c r="I34" s="27">
        <v>1.49</v>
      </c>
      <c r="J34" s="27">
        <v>1.34</v>
      </c>
      <c r="K34" s="27">
        <v>1.63</v>
      </c>
      <c r="L34" s="27">
        <v>1.18</v>
      </c>
      <c r="M34" s="27">
        <v>1.21</v>
      </c>
      <c r="N34"/>
      <c r="O34" s="356"/>
    </row>
    <row r="35" spans="1:15" s="332" customFormat="1" ht="27" x14ac:dyDescent="0.25">
      <c r="A35" s="17">
        <v>3</v>
      </c>
      <c r="B35" s="17">
        <v>3.4</v>
      </c>
      <c r="C35" s="17" t="s">
        <v>1897</v>
      </c>
      <c r="D35" s="683" t="s">
        <v>1898</v>
      </c>
      <c r="E35" s="27">
        <v>35.299999999999997</v>
      </c>
      <c r="F35" s="27">
        <v>31.25</v>
      </c>
      <c r="G35" s="27">
        <v>29.47</v>
      </c>
      <c r="H35" s="27">
        <v>27.41</v>
      </c>
      <c r="I35" s="27">
        <v>30.86</v>
      </c>
      <c r="J35" s="27">
        <v>30.1</v>
      </c>
      <c r="K35" s="27">
        <v>29.54</v>
      </c>
      <c r="L35" s="27">
        <v>26.75</v>
      </c>
      <c r="M35" s="27">
        <v>26.53</v>
      </c>
      <c r="N35"/>
      <c r="O35" s="356"/>
    </row>
    <row r="36" spans="1:15" s="332" customFormat="1" x14ac:dyDescent="0.25">
      <c r="A36" s="17">
        <v>3</v>
      </c>
      <c r="B36" s="17">
        <v>3.5</v>
      </c>
      <c r="C36" s="17" t="s">
        <v>1905</v>
      </c>
      <c r="D36" s="683" t="s">
        <v>1906</v>
      </c>
      <c r="E36" s="27">
        <v>75.510000000000005</v>
      </c>
      <c r="F36" s="27">
        <v>77.959999999999994</v>
      </c>
      <c r="G36" s="27">
        <v>77.05</v>
      </c>
      <c r="H36" s="27">
        <v>77.540000000000006</v>
      </c>
      <c r="I36" s="27">
        <v>71.569999999999993</v>
      </c>
      <c r="J36" s="27">
        <v>40.5</v>
      </c>
      <c r="K36" s="27">
        <v>51</v>
      </c>
      <c r="L36" s="27">
        <v>71.400000000000006</v>
      </c>
      <c r="M36" s="27">
        <v>74.739999999999995</v>
      </c>
      <c r="N36"/>
      <c r="O36" s="356"/>
    </row>
    <row r="37" spans="1:15" s="332" customFormat="1" x14ac:dyDescent="0.25">
      <c r="A37" s="17">
        <v>3</v>
      </c>
      <c r="B37" s="17">
        <v>3.2</v>
      </c>
      <c r="C37" s="17" t="s">
        <v>1888</v>
      </c>
      <c r="D37" s="684" t="s">
        <v>1889</v>
      </c>
      <c r="E37" s="609">
        <v>334.56900000000002</v>
      </c>
      <c r="F37" s="609">
        <v>345.45600000000002</v>
      </c>
      <c r="G37" s="609">
        <v>336.93599999999998</v>
      </c>
      <c r="H37" s="609">
        <v>339.94900000000001</v>
      </c>
      <c r="I37" s="609">
        <v>337.87900000000002</v>
      </c>
      <c r="J37" s="609">
        <v>262.416</v>
      </c>
      <c r="K37" s="609">
        <v>298.93400000000003</v>
      </c>
      <c r="L37" s="609">
        <v>299.98</v>
      </c>
      <c r="M37" s="609">
        <v>289.05</v>
      </c>
      <c r="N37"/>
      <c r="O37" s="356"/>
    </row>
    <row r="38" spans="1:15" s="332" customFormat="1" x14ac:dyDescent="0.25">
      <c r="A38" s="17">
        <v>4</v>
      </c>
      <c r="B38" s="17">
        <v>4.3</v>
      </c>
      <c r="C38" s="17" t="s">
        <v>172</v>
      </c>
      <c r="D38" s="685" t="s">
        <v>1889</v>
      </c>
      <c r="E38" s="610">
        <v>334.56900000000002</v>
      </c>
      <c r="F38" s="610">
        <v>345.45600000000002</v>
      </c>
      <c r="G38" s="610">
        <v>336.93599999999998</v>
      </c>
      <c r="H38" s="610">
        <v>339.94900000000001</v>
      </c>
      <c r="I38" s="610">
        <v>337.87900000000002</v>
      </c>
      <c r="J38" s="610">
        <v>262.416</v>
      </c>
      <c r="K38" s="610">
        <v>298.93400000000003</v>
      </c>
      <c r="L38" s="610">
        <v>299.98</v>
      </c>
      <c r="M38" s="610">
        <v>289.05</v>
      </c>
      <c r="N38"/>
      <c r="O38" s="356"/>
    </row>
    <row r="39" spans="1:15" s="332" customFormat="1" ht="27" x14ac:dyDescent="0.25">
      <c r="A39" s="17">
        <v>2</v>
      </c>
      <c r="B39" s="17">
        <v>2.1</v>
      </c>
      <c r="C39" s="17" t="s">
        <v>148</v>
      </c>
      <c r="D39" s="683" t="s">
        <v>1866</v>
      </c>
      <c r="E39" s="27" t="s">
        <v>5</v>
      </c>
      <c r="F39" s="27" t="s">
        <v>5</v>
      </c>
      <c r="G39" s="27" t="s">
        <v>5</v>
      </c>
      <c r="H39" s="27">
        <v>10.199999999999999</v>
      </c>
      <c r="I39" s="27">
        <v>13.4</v>
      </c>
      <c r="J39" s="27">
        <v>13.7</v>
      </c>
      <c r="K39" s="27">
        <v>14.6</v>
      </c>
      <c r="L39" s="27">
        <v>14.4</v>
      </c>
      <c r="M39" s="27">
        <v>14.1</v>
      </c>
      <c r="N39"/>
      <c r="O39" s="356"/>
    </row>
    <row r="40" spans="1:15" s="332" customFormat="1" ht="27" x14ac:dyDescent="0.25">
      <c r="A40" s="17">
        <v>2</v>
      </c>
      <c r="B40" s="17">
        <v>2.1</v>
      </c>
      <c r="C40" s="17" t="s">
        <v>148</v>
      </c>
      <c r="D40" s="683" t="s">
        <v>1865</v>
      </c>
      <c r="E40" s="27">
        <v>19.399999999999999</v>
      </c>
      <c r="F40" s="27">
        <v>21.1</v>
      </c>
      <c r="G40" s="27">
        <v>23.7</v>
      </c>
      <c r="H40" s="27">
        <v>25.5</v>
      </c>
      <c r="I40" s="27">
        <v>26.2</v>
      </c>
      <c r="J40" s="27">
        <v>29.8</v>
      </c>
      <c r="K40" s="27">
        <v>29</v>
      </c>
      <c r="L40" s="27">
        <v>27.8</v>
      </c>
      <c r="M40" s="27">
        <v>29.8</v>
      </c>
      <c r="N40"/>
      <c r="O40" s="356"/>
    </row>
    <row r="41" spans="1:15" s="332" customFormat="1" ht="25.5" customHeight="1" x14ac:dyDescent="0.25">
      <c r="A41" s="612" t="s">
        <v>2152</v>
      </c>
      <c r="B41" s="612"/>
      <c r="C41" s="612"/>
      <c r="D41" s="612"/>
      <c r="E41" s="612"/>
      <c r="F41" s="612"/>
      <c r="G41" s="612"/>
      <c r="H41" s="612"/>
      <c r="I41" s="612"/>
      <c r="J41" s="612"/>
      <c r="K41" s="612"/>
      <c r="L41" s="612"/>
      <c r="M41" s="612"/>
      <c r="O41" s="356"/>
    </row>
  </sheetData>
  <mergeCells count="23">
    <mergeCell ref="A41:M41"/>
    <mergeCell ref="D1:M1"/>
    <mergeCell ref="A1:C1"/>
    <mergeCell ref="D37:D38"/>
    <mergeCell ref="E37:E38"/>
    <mergeCell ref="F37:F38"/>
    <mergeCell ref="G37:G38"/>
    <mergeCell ref="H37:H38"/>
    <mergeCell ref="I37:I38"/>
    <mergeCell ref="J37:J38"/>
    <mergeCell ref="K37:K38"/>
    <mergeCell ref="L37:L38"/>
    <mergeCell ref="M37:M38"/>
    <mergeCell ref="I11:I12"/>
    <mergeCell ref="J11:J12"/>
    <mergeCell ref="K11:K12"/>
    <mergeCell ref="L11:L12"/>
    <mergeCell ref="M11:M12"/>
    <mergeCell ref="D11:D12"/>
    <mergeCell ref="E11:E12"/>
    <mergeCell ref="F11:F12"/>
    <mergeCell ref="G11:G12"/>
    <mergeCell ref="H11:H12"/>
  </mergeCells>
  <hyperlinks>
    <hyperlink ref="A1" location="Índice!A56" display="Índice" xr:uid="{FC194274-782F-4C61-97EC-536D62D70B68}"/>
  </hyperlinks>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D55B1-89A5-416B-BCF8-C22D2F94BF35}">
  <sheetPr>
    <tabColor rgb="FFEC1C24"/>
  </sheetPr>
  <dimension ref="A1:I67"/>
  <sheetViews>
    <sheetView showGridLines="0" topLeftCell="A47" workbookViewId="0">
      <selection activeCell="A67" sqref="A67:F67"/>
    </sheetView>
  </sheetViews>
  <sheetFormatPr baseColWidth="10" defaultColWidth="0" defaultRowHeight="15" zeroHeight="1" x14ac:dyDescent="0.25"/>
  <cols>
    <col min="1" max="1" width="3.5703125" style="89" bestFit="1" customWidth="1"/>
    <col min="2" max="2" width="34.5703125" style="89" customWidth="1"/>
    <col min="3" max="3" width="8.85546875" style="89" customWidth="1"/>
    <col min="4" max="4" width="20.5703125" style="89" bestFit="1" customWidth="1"/>
    <col min="5" max="5" width="21" style="89" bestFit="1" customWidth="1"/>
    <col min="6" max="6" width="17" style="89" bestFit="1" customWidth="1"/>
    <col min="7" max="9" width="0" style="89" hidden="1"/>
    <col min="10" max="16384" width="11.42578125" style="89" hidden="1"/>
  </cols>
  <sheetData>
    <row r="1" spans="1:6" ht="21.95" customHeight="1" x14ac:dyDescent="0.25">
      <c r="A1" s="582" t="s">
        <v>1929</v>
      </c>
      <c r="B1" s="582"/>
      <c r="C1" s="582"/>
      <c r="D1" s="582"/>
      <c r="E1" s="582"/>
      <c r="F1" s="518" t="s">
        <v>1979</v>
      </c>
    </row>
    <row r="2" spans="1:6" ht="27" x14ac:dyDescent="0.25">
      <c r="A2" s="323" t="s">
        <v>832</v>
      </c>
      <c r="B2" s="323" t="s">
        <v>833</v>
      </c>
      <c r="C2" s="323" t="s">
        <v>33</v>
      </c>
      <c r="D2" s="324" t="s">
        <v>834</v>
      </c>
      <c r="E2" s="323" t="s">
        <v>835</v>
      </c>
      <c r="F2" s="323" t="s">
        <v>836</v>
      </c>
    </row>
    <row r="3" spans="1:6" x14ac:dyDescent="0.25">
      <c r="A3" s="613">
        <v>1</v>
      </c>
      <c r="B3" s="616" t="s">
        <v>837</v>
      </c>
      <c r="C3" s="287">
        <v>2020</v>
      </c>
      <c r="D3" s="288">
        <v>0.51500000000000001</v>
      </c>
      <c r="E3" s="288">
        <v>0.55800000000000005</v>
      </c>
      <c r="F3" s="288">
        <v>0.55500000000000005</v>
      </c>
    </row>
    <row r="4" spans="1:6" x14ac:dyDescent="0.25">
      <c r="A4" s="614"/>
      <c r="B4" s="617"/>
      <c r="C4" s="287">
        <v>2021</v>
      </c>
      <c r="D4" s="288">
        <v>0.90700000000000003</v>
      </c>
      <c r="E4" s="288">
        <v>0.61199999999999999</v>
      </c>
      <c r="F4" s="288">
        <v>0.81599999999999995</v>
      </c>
    </row>
    <row r="5" spans="1:6" x14ac:dyDescent="0.25">
      <c r="A5" s="614"/>
      <c r="B5" s="617"/>
      <c r="C5" s="287">
        <v>2022</v>
      </c>
      <c r="D5" s="288">
        <v>0.55200000000000005</v>
      </c>
      <c r="E5" s="288">
        <v>0.435</v>
      </c>
      <c r="F5" s="288">
        <v>0.48499999999999999</v>
      </c>
    </row>
    <row r="6" spans="1:6" x14ac:dyDescent="0.25">
      <c r="A6" s="615"/>
      <c r="B6" s="618"/>
      <c r="C6" s="287">
        <v>2023</v>
      </c>
      <c r="D6" s="288">
        <v>0.77300000000000002</v>
      </c>
      <c r="E6" s="288">
        <v>0.54500000000000004</v>
      </c>
      <c r="F6" s="288">
        <v>0.83099999999999996</v>
      </c>
    </row>
    <row r="7" spans="1:6" ht="15" customHeight="1" x14ac:dyDescent="0.25">
      <c r="A7" s="584">
        <v>2</v>
      </c>
      <c r="B7" s="619" t="s">
        <v>838</v>
      </c>
      <c r="C7" s="17">
        <v>2020</v>
      </c>
      <c r="D7" s="289">
        <v>0.72299999999999998</v>
      </c>
      <c r="E7" s="289">
        <v>0.83899999999999997</v>
      </c>
      <c r="F7" s="289">
        <v>0.80700000000000005</v>
      </c>
    </row>
    <row r="8" spans="1:6" x14ac:dyDescent="0.25">
      <c r="A8" s="585"/>
      <c r="B8" s="620"/>
      <c r="C8" s="17">
        <v>2021</v>
      </c>
      <c r="D8" s="289">
        <v>0.68500000000000005</v>
      </c>
      <c r="E8" s="289">
        <v>0.86</v>
      </c>
      <c r="F8" s="289">
        <v>0.75</v>
      </c>
    </row>
    <row r="9" spans="1:6" x14ac:dyDescent="0.25">
      <c r="A9" s="585"/>
      <c r="B9" s="620"/>
      <c r="C9" s="17">
        <v>2022</v>
      </c>
      <c r="D9" s="289">
        <v>0.68300000000000005</v>
      </c>
      <c r="E9" s="289">
        <v>0.82899999999999996</v>
      </c>
      <c r="F9" s="289">
        <v>0.83499999999999996</v>
      </c>
    </row>
    <row r="10" spans="1:6" x14ac:dyDescent="0.25">
      <c r="A10" s="586"/>
      <c r="B10" s="621"/>
      <c r="C10" s="17">
        <v>2023</v>
      </c>
      <c r="D10" s="289">
        <v>0.80700000000000005</v>
      </c>
      <c r="E10" s="289">
        <v>0.86299999999999999</v>
      </c>
      <c r="F10" s="289">
        <v>0.91100000000000003</v>
      </c>
    </row>
    <row r="11" spans="1:6" x14ac:dyDescent="0.25">
      <c r="A11" s="613">
        <v>3</v>
      </c>
      <c r="B11" s="616" t="s">
        <v>839</v>
      </c>
      <c r="C11" s="287">
        <v>2020</v>
      </c>
      <c r="D11" s="288">
        <v>0.64800000000000002</v>
      </c>
      <c r="E11" s="288">
        <v>0.63300000000000001</v>
      </c>
      <c r="F11" s="288">
        <v>0.79</v>
      </c>
    </row>
    <row r="12" spans="1:6" x14ac:dyDescent="0.25">
      <c r="A12" s="614"/>
      <c r="B12" s="617"/>
      <c r="C12" s="287">
        <v>2021</v>
      </c>
      <c r="D12" s="288">
        <v>0.85299999999999998</v>
      </c>
      <c r="E12" s="288">
        <v>0.60399999999999998</v>
      </c>
      <c r="F12" s="288">
        <v>0.78400000000000003</v>
      </c>
    </row>
    <row r="13" spans="1:6" x14ac:dyDescent="0.25">
      <c r="A13" s="614"/>
      <c r="B13" s="617"/>
      <c r="C13" s="287">
        <v>2022</v>
      </c>
      <c r="D13" s="288">
        <v>0.84699999999999998</v>
      </c>
      <c r="E13" s="288">
        <v>0.54500000000000004</v>
      </c>
      <c r="F13" s="288">
        <v>0.82099999999999995</v>
      </c>
    </row>
    <row r="14" spans="1:6" x14ac:dyDescent="0.25">
      <c r="A14" s="614"/>
      <c r="B14" s="618"/>
      <c r="C14" s="287">
        <v>2023</v>
      </c>
      <c r="D14" s="288">
        <v>0.84799999999999998</v>
      </c>
      <c r="E14" s="288">
        <v>0.54</v>
      </c>
      <c r="F14" s="288">
        <v>0.82199999999999995</v>
      </c>
    </row>
    <row r="15" spans="1:6" x14ac:dyDescent="0.25">
      <c r="A15" s="614"/>
      <c r="B15" s="616" t="s">
        <v>840</v>
      </c>
      <c r="C15" s="287">
        <v>2020</v>
      </c>
      <c r="D15" s="288">
        <v>0.82</v>
      </c>
      <c r="E15" s="288">
        <v>0.4</v>
      </c>
      <c r="F15" s="288">
        <v>0.82699999999999996</v>
      </c>
    </row>
    <row r="16" spans="1:6" x14ac:dyDescent="0.25">
      <c r="A16" s="614"/>
      <c r="B16" s="617"/>
      <c r="C16" s="287">
        <v>2021</v>
      </c>
      <c r="D16" s="288">
        <v>0.88500000000000001</v>
      </c>
      <c r="E16" s="288">
        <v>0.51200000000000001</v>
      </c>
      <c r="F16" s="288">
        <v>0.91300000000000003</v>
      </c>
    </row>
    <row r="17" spans="1:9" x14ac:dyDescent="0.25">
      <c r="A17" s="614"/>
      <c r="B17" s="617"/>
      <c r="C17" s="287">
        <v>2022</v>
      </c>
      <c r="D17" s="288">
        <v>0.89300000000000002</v>
      </c>
      <c r="E17" s="288">
        <v>0.52800000000000002</v>
      </c>
      <c r="F17" s="288">
        <v>0.91600000000000004</v>
      </c>
    </row>
    <row r="18" spans="1:9" x14ac:dyDescent="0.25">
      <c r="A18" s="615"/>
      <c r="B18" s="618"/>
      <c r="C18" s="287">
        <v>2023</v>
      </c>
      <c r="D18" s="288">
        <v>0.94299999999999995</v>
      </c>
      <c r="E18" s="288">
        <v>0.51700000000000002</v>
      </c>
      <c r="F18" s="288">
        <v>0.97899999999999998</v>
      </c>
    </row>
    <row r="19" spans="1:9" x14ac:dyDescent="0.25">
      <c r="A19" s="584">
        <v>4</v>
      </c>
      <c r="B19" s="619" t="s">
        <v>841</v>
      </c>
      <c r="C19" s="17">
        <v>2020</v>
      </c>
      <c r="D19" s="289">
        <v>0.35799999999999998</v>
      </c>
      <c r="E19" s="289">
        <v>0.66900000000000004</v>
      </c>
      <c r="F19" s="289">
        <v>0.63700000000000001</v>
      </c>
    </row>
    <row r="20" spans="1:9" x14ac:dyDescent="0.25">
      <c r="A20" s="585"/>
      <c r="B20" s="620"/>
      <c r="C20" s="17">
        <v>2021</v>
      </c>
      <c r="D20" s="289">
        <v>0.42899999999999999</v>
      </c>
      <c r="E20" s="289">
        <v>0.56399999999999995</v>
      </c>
      <c r="F20" s="289">
        <v>0.71799999999999997</v>
      </c>
    </row>
    <row r="21" spans="1:9" x14ac:dyDescent="0.25">
      <c r="A21" s="585"/>
      <c r="B21" s="620"/>
      <c r="C21" s="17">
        <v>2022</v>
      </c>
      <c r="D21" s="289">
        <v>0.65600000000000003</v>
      </c>
      <c r="E21" s="289">
        <v>0.622</v>
      </c>
      <c r="F21" s="289">
        <v>0.80100000000000005</v>
      </c>
    </row>
    <row r="22" spans="1:9" x14ac:dyDescent="0.25">
      <c r="A22" s="586"/>
      <c r="B22" s="621"/>
      <c r="C22" s="17">
        <v>2023</v>
      </c>
      <c r="D22" s="289">
        <v>0.83899999999999997</v>
      </c>
      <c r="E22" s="289">
        <v>0.74399999999999999</v>
      </c>
      <c r="F22" s="289">
        <v>0.90700000000000003</v>
      </c>
    </row>
    <row r="23" spans="1:9" ht="15" customHeight="1" x14ac:dyDescent="0.25">
      <c r="A23" s="613">
        <v>5</v>
      </c>
      <c r="B23" s="616" t="s">
        <v>842</v>
      </c>
      <c r="C23" s="287">
        <v>2020</v>
      </c>
      <c r="D23" s="288">
        <v>0.60299999999999998</v>
      </c>
      <c r="E23" s="288">
        <v>0.39100000000000001</v>
      </c>
      <c r="F23" s="288">
        <v>0.66400000000000003</v>
      </c>
    </row>
    <row r="24" spans="1:9" x14ac:dyDescent="0.25">
      <c r="A24" s="614"/>
      <c r="B24" s="617"/>
      <c r="C24" s="287">
        <v>2021</v>
      </c>
      <c r="D24" s="288">
        <v>0.874</v>
      </c>
      <c r="E24" s="288">
        <v>0.35099999999999998</v>
      </c>
      <c r="F24" s="288">
        <v>0.85499999999999998</v>
      </c>
    </row>
    <row r="25" spans="1:9" x14ac:dyDescent="0.25">
      <c r="A25" s="614"/>
      <c r="B25" s="617"/>
      <c r="C25" s="287">
        <v>2022</v>
      </c>
      <c r="D25" s="288">
        <v>0.69899999999999995</v>
      </c>
      <c r="E25" s="288">
        <v>0.42299999999999999</v>
      </c>
      <c r="F25" s="288">
        <v>0.85099999999999998</v>
      </c>
    </row>
    <row r="26" spans="1:9" x14ac:dyDescent="0.25">
      <c r="A26" s="615"/>
      <c r="B26" s="618"/>
      <c r="C26" s="287">
        <v>2023</v>
      </c>
      <c r="D26" s="288">
        <v>0.76700000000000002</v>
      </c>
      <c r="E26" s="288">
        <v>0.50600000000000001</v>
      </c>
      <c r="F26" s="288">
        <v>0.93400000000000005</v>
      </c>
      <c r="G26" s="290"/>
      <c r="H26" s="290"/>
      <c r="I26" s="290"/>
    </row>
    <row r="27" spans="1:9" x14ac:dyDescent="0.25">
      <c r="A27" s="584">
        <v>6</v>
      </c>
      <c r="B27" s="619" t="s">
        <v>843</v>
      </c>
      <c r="C27" s="17">
        <v>2020</v>
      </c>
      <c r="D27" s="289">
        <v>0.59499999999999997</v>
      </c>
      <c r="E27" s="289">
        <v>0.55000000000000004</v>
      </c>
      <c r="F27" s="289">
        <v>0.64200000000000002</v>
      </c>
    </row>
    <row r="28" spans="1:9" x14ac:dyDescent="0.25">
      <c r="A28" s="585"/>
      <c r="B28" s="620"/>
      <c r="C28" s="17">
        <v>2021</v>
      </c>
      <c r="D28" s="289">
        <v>0.53400000000000003</v>
      </c>
      <c r="E28" s="289">
        <v>0.69199999999999995</v>
      </c>
      <c r="F28" s="289">
        <v>0.66800000000000004</v>
      </c>
    </row>
    <row r="29" spans="1:9" x14ac:dyDescent="0.25">
      <c r="A29" s="585"/>
      <c r="B29" s="620"/>
      <c r="C29" s="17">
        <v>2022</v>
      </c>
      <c r="D29" s="289">
        <v>0.72499999999999998</v>
      </c>
      <c r="E29" s="289">
        <v>0.66800000000000004</v>
      </c>
      <c r="F29" s="289">
        <v>0.77800000000000002</v>
      </c>
    </row>
    <row r="30" spans="1:9" x14ac:dyDescent="0.25">
      <c r="A30" s="586"/>
      <c r="B30" s="621"/>
      <c r="C30" s="17">
        <v>2023</v>
      </c>
      <c r="D30" s="289">
        <v>0.78700000000000003</v>
      </c>
      <c r="E30" s="289">
        <v>0.64400000000000002</v>
      </c>
      <c r="F30" s="289">
        <v>0.79400000000000004</v>
      </c>
    </row>
    <row r="31" spans="1:9" x14ac:dyDescent="0.25">
      <c r="A31" s="613">
        <v>7</v>
      </c>
      <c r="B31" s="616" t="s">
        <v>844</v>
      </c>
      <c r="C31" s="287">
        <v>2020</v>
      </c>
      <c r="D31" s="288">
        <v>0.90900000000000003</v>
      </c>
      <c r="E31" s="288">
        <v>0.76900000000000002</v>
      </c>
      <c r="F31" s="288">
        <v>0.94399999999999995</v>
      </c>
    </row>
    <row r="32" spans="1:9" x14ac:dyDescent="0.25">
      <c r="A32" s="614"/>
      <c r="B32" s="617"/>
      <c r="C32" s="287">
        <v>2021</v>
      </c>
      <c r="D32" s="288">
        <v>0.83199999999999996</v>
      </c>
      <c r="E32" s="288">
        <v>0.65300000000000002</v>
      </c>
      <c r="F32" s="288">
        <v>0.73</v>
      </c>
    </row>
    <row r="33" spans="1:6" x14ac:dyDescent="0.25">
      <c r="A33" s="614"/>
      <c r="B33" s="617"/>
      <c r="C33" s="287">
        <v>2022</v>
      </c>
      <c r="D33" s="288">
        <v>0.58799999999999997</v>
      </c>
      <c r="E33" s="288">
        <v>0.72699999999999998</v>
      </c>
      <c r="F33" s="288">
        <v>0.72199999999999998</v>
      </c>
    </row>
    <row r="34" spans="1:6" x14ac:dyDescent="0.25">
      <c r="A34" s="615"/>
      <c r="B34" s="618"/>
      <c r="C34" s="287">
        <v>2023</v>
      </c>
      <c r="D34" s="288">
        <v>0.747</v>
      </c>
      <c r="E34" s="288">
        <v>0.68300000000000005</v>
      </c>
      <c r="F34" s="288">
        <v>0.73</v>
      </c>
    </row>
    <row r="35" spans="1:6" x14ac:dyDescent="0.25">
      <c r="A35" s="584">
        <v>8</v>
      </c>
      <c r="B35" s="619" t="s">
        <v>845</v>
      </c>
      <c r="C35" s="17">
        <v>2020</v>
      </c>
      <c r="D35" s="289">
        <v>0.88400000000000001</v>
      </c>
      <c r="E35" s="289">
        <v>0.84699999999999998</v>
      </c>
      <c r="F35" s="289">
        <v>0.91</v>
      </c>
    </row>
    <row r="36" spans="1:6" x14ac:dyDescent="0.25">
      <c r="A36" s="585"/>
      <c r="B36" s="620"/>
      <c r="C36" s="17">
        <v>2021</v>
      </c>
      <c r="D36" s="289">
        <v>0.78400000000000003</v>
      </c>
      <c r="E36" s="289">
        <v>0.68799999999999994</v>
      </c>
      <c r="F36" s="289">
        <v>0.79</v>
      </c>
    </row>
    <row r="37" spans="1:6" x14ac:dyDescent="0.25">
      <c r="A37" s="585"/>
      <c r="B37" s="620"/>
      <c r="C37" s="17">
        <v>2022</v>
      </c>
      <c r="D37" s="289">
        <v>0.75600000000000001</v>
      </c>
      <c r="E37" s="289">
        <v>0.60399999999999998</v>
      </c>
      <c r="F37" s="289">
        <v>0.84299999999999997</v>
      </c>
    </row>
    <row r="38" spans="1:6" x14ac:dyDescent="0.25">
      <c r="A38" s="586"/>
      <c r="B38" s="621"/>
      <c r="C38" s="17">
        <v>2023</v>
      </c>
      <c r="D38" s="289">
        <v>0.78300000000000003</v>
      </c>
      <c r="E38" s="289">
        <v>0.24199999999999999</v>
      </c>
      <c r="F38" s="289">
        <v>0.96599999999999997</v>
      </c>
    </row>
    <row r="39" spans="1:6" ht="15" customHeight="1" x14ac:dyDescent="0.25">
      <c r="A39" s="613">
        <v>9</v>
      </c>
      <c r="B39" s="616" t="s">
        <v>846</v>
      </c>
      <c r="C39" s="287">
        <v>2020</v>
      </c>
      <c r="D39" s="288">
        <v>0.24</v>
      </c>
      <c r="E39" s="288">
        <v>0.73499999999999999</v>
      </c>
      <c r="F39" s="288">
        <v>0.436</v>
      </c>
    </row>
    <row r="40" spans="1:6" x14ac:dyDescent="0.25">
      <c r="A40" s="614"/>
      <c r="B40" s="617"/>
      <c r="C40" s="287">
        <v>2021</v>
      </c>
      <c r="D40" s="288">
        <v>0.83399999999999996</v>
      </c>
      <c r="E40" s="288">
        <v>0.71499999999999997</v>
      </c>
      <c r="F40" s="288">
        <v>0.77700000000000002</v>
      </c>
    </row>
    <row r="41" spans="1:6" x14ac:dyDescent="0.25">
      <c r="A41" s="614"/>
      <c r="B41" s="617"/>
      <c r="C41" s="287">
        <v>2022</v>
      </c>
      <c r="D41" s="288">
        <v>0.59399999999999997</v>
      </c>
      <c r="E41" s="288">
        <v>0.69899999999999995</v>
      </c>
      <c r="F41" s="288">
        <v>0.70599999999999996</v>
      </c>
    </row>
    <row r="42" spans="1:6" x14ac:dyDescent="0.25">
      <c r="A42" s="615"/>
      <c r="B42" s="618"/>
      <c r="C42" s="287">
        <v>2023</v>
      </c>
      <c r="D42" s="288">
        <v>0.69899999999999995</v>
      </c>
      <c r="E42" s="288">
        <v>0.755</v>
      </c>
      <c r="F42" s="288">
        <v>0.80800000000000005</v>
      </c>
    </row>
    <row r="43" spans="1:6" x14ac:dyDescent="0.25">
      <c r="A43" s="584">
        <v>10</v>
      </c>
      <c r="B43" s="619" t="s">
        <v>847</v>
      </c>
      <c r="C43" s="17">
        <v>2020</v>
      </c>
      <c r="D43" s="289">
        <v>0.626</v>
      </c>
      <c r="E43" s="289">
        <v>0.59899999999999998</v>
      </c>
      <c r="F43" s="289">
        <v>0.82399999999999995</v>
      </c>
    </row>
    <row r="44" spans="1:6" x14ac:dyDescent="0.25">
      <c r="A44" s="585"/>
      <c r="B44" s="620"/>
      <c r="C44" s="17">
        <v>2021</v>
      </c>
      <c r="D44" s="289">
        <v>0.748</v>
      </c>
      <c r="E44" s="289">
        <v>0.752</v>
      </c>
      <c r="F44" s="289">
        <v>0.88400000000000001</v>
      </c>
    </row>
    <row r="45" spans="1:6" x14ac:dyDescent="0.25">
      <c r="A45" s="585"/>
      <c r="B45" s="620"/>
      <c r="C45" s="17">
        <v>2022</v>
      </c>
      <c r="D45" s="289">
        <v>0.58499999999999996</v>
      </c>
      <c r="E45" s="289">
        <v>0.78</v>
      </c>
      <c r="F45" s="289">
        <v>0.76500000000000001</v>
      </c>
    </row>
    <row r="46" spans="1:6" x14ac:dyDescent="0.25">
      <c r="A46" s="586"/>
      <c r="B46" s="621"/>
      <c r="C46" s="17">
        <v>2023</v>
      </c>
      <c r="D46" s="289">
        <v>0.65600000000000003</v>
      </c>
      <c r="E46" s="289">
        <v>0.79200000000000004</v>
      </c>
      <c r="F46" s="289">
        <v>0.87</v>
      </c>
    </row>
    <row r="47" spans="1:6" x14ac:dyDescent="0.25">
      <c r="A47" s="613">
        <v>11</v>
      </c>
      <c r="B47" s="616" t="s">
        <v>848</v>
      </c>
      <c r="C47" s="287">
        <v>2020</v>
      </c>
      <c r="D47" s="288">
        <v>0.41199999999999998</v>
      </c>
      <c r="E47" s="288">
        <v>0.73299999999999998</v>
      </c>
      <c r="F47" s="288">
        <v>0.47099999999999997</v>
      </c>
    </row>
    <row r="48" spans="1:6" x14ac:dyDescent="0.25">
      <c r="A48" s="614"/>
      <c r="B48" s="617"/>
      <c r="C48" s="287">
        <v>2021</v>
      </c>
      <c r="D48" s="288">
        <v>0.56399999999999995</v>
      </c>
      <c r="E48" s="288">
        <v>0.61299999999999999</v>
      </c>
      <c r="F48" s="288">
        <v>0.622</v>
      </c>
    </row>
    <row r="49" spans="1:7" x14ac:dyDescent="0.25">
      <c r="A49" s="614"/>
      <c r="B49" s="617"/>
      <c r="C49" s="287">
        <v>2022</v>
      </c>
      <c r="D49" s="288">
        <v>0.83199999999999996</v>
      </c>
      <c r="E49" s="288">
        <v>0.64800000000000002</v>
      </c>
      <c r="F49" s="288">
        <v>0.86399999999999999</v>
      </c>
    </row>
    <row r="50" spans="1:7" x14ac:dyDescent="0.25">
      <c r="A50" s="615"/>
      <c r="B50" s="618"/>
      <c r="C50" s="287">
        <v>2023</v>
      </c>
      <c r="D50" s="288">
        <v>0.88700000000000001</v>
      </c>
      <c r="E50" s="288">
        <v>0.70799999999999996</v>
      </c>
      <c r="F50" s="288">
        <v>0.79200000000000004</v>
      </c>
    </row>
    <row r="51" spans="1:7" x14ac:dyDescent="0.25">
      <c r="A51" s="584">
        <v>12</v>
      </c>
      <c r="B51" s="619" t="s">
        <v>849</v>
      </c>
      <c r="C51" s="17">
        <v>2020</v>
      </c>
      <c r="D51" s="289">
        <v>0.71</v>
      </c>
      <c r="E51" s="289">
        <v>0.55100000000000005</v>
      </c>
      <c r="F51" s="289">
        <v>0.871</v>
      </c>
    </row>
    <row r="52" spans="1:7" x14ac:dyDescent="0.25">
      <c r="A52" s="585"/>
      <c r="B52" s="620"/>
      <c r="C52" s="17">
        <v>2021</v>
      </c>
      <c r="D52" s="289">
        <v>0.89900000000000002</v>
      </c>
      <c r="E52" s="289">
        <v>0.58199999999999996</v>
      </c>
      <c r="F52" s="289">
        <v>0.88400000000000001</v>
      </c>
    </row>
    <row r="53" spans="1:7" x14ac:dyDescent="0.25">
      <c r="A53" s="585"/>
      <c r="B53" s="620"/>
      <c r="C53" s="17">
        <v>2022</v>
      </c>
      <c r="D53" s="289">
        <v>0.97599999999999998</v>
      </c>
      <c r="E53" s="289">
        <v>0.622</v>
      </c>
      <c r="F53" s="289">
        <v>0.92800000000000005</v>
      </c>
    </row>
    <row r="54" spans="1:7" x14ac:dyDescent="0.25">
      <c r="A54" s="586"/>
      <c r="B54" s="621"/>
      <c r="C54" s="17">
        <v>2023</v>
      </c>
      <c r="D54" s="289">
        <v>0.93400000000000005</v>
      </c>
      <c r="E54" s="289">
        <v>0.82799999999999996</v>
      </c>
      <c r="F54" s="289">
        <v>0.93700000000000006</v>
      </c>
    </row>
    <row r="55" spans="1:7" x14ac:dyDescent="0.25">
      <c r="A55" s="613">
        <v>13</v>
      </c>
      <c r="B55" s="616" t="s">
        <v>850</v>
      </c>
      <c r="C55" s="287">
        <v>2020</v>
      </c>
      <c r="D55" s="288">
        <v>0.60899999999999999</v>
      </c>
      <c r="E55" s="288">
        <v>0.79600000000000004</v>
      </c>
      <c r="F55" s="288">
        <v>0.79200000000000004</v>
      </c>
    </row>
    <row r="56" spans="1:7" x14ac:dyDescent="0.25">
      <c r="A56" s="614"/>
      <c r="B56" s="617"/>
      <c r="C56" s="287">
        <v>2021</v>
      </c>
      <c r="D56" s="288">
        <v>0.83799999999999997</v>
      </c>
      <c r="E56" s="288">
        <v>0.76100000000000001</v>
      </c>
      <c r="F56" s="288">
        <v>0.84299999999999997</v>
      </c>
    </row>
    <row r="57" spans="1:7" x14ac:dyDescent="0.25">
      <c r="A57" s="614"/>
      <c r="B57" s="617"/>
      <c r="C57" s="287">
        <v>2022</v>
      </c>
      <c r="D57" s="288">
        <v>0.95599999999999996</v>
      </c>
      <c r="E57" s="288">
        <v>0.76500000000000001</v>
      </c>
      <c r="F57" s="288">
        <v>0.872</v>
      </c>
    </row>
    <row r="58" spans="1:7" x14ac:dyDescent="0.25">
      <c r="A58" s="615"/>
      <c r="B58" s="618"/>
      <c r="C58" s="287">
        <v>2023</v>
      </c>
      <c r="D58" s="288">
        <v>0.86199999999999999</v>
      </c>
      <c r="E58" s="288">
        <v>0.85499999999999998</v>
      </c>
      <c r="F58" s="288">
        <v>0.96499999999999997</v>
      </c>
      <c r="G58" s="291"/>
    </row>
    <row r="59" spans="1:7" x14ac:dyDescent="0.25">
      <c r="A59" s="584">
        <v>14</v>
      </c>
      <c r="B59" s="619" t="s">
        <v>851</v>
      </c>
      <c r="C59" s="17">
        <v>2020</v>
      </c>
      <c r="D59" s="289">
        <v>0.623</v>
      </c>
      <c r="E59" s="289">
        <v>0.755</v>
      </c>
      <c r="F59" s="289">
        <v>0.68400000000000005</v>
      </c>
    </row>
    <row r="60" spans="1:7" x14ac:dyDescent="0.25">
      <c r="A60" s="585"/>
      <c r="B60" s="620"/>
      <c r="C60" s="17">
        <v>2021</v>
      </c>
      <c r="D60" s="289">
        <v>0.82799999999999996</v>
      </c>
      <c r="E60" s="289">
        <v>0.73099999999999998</v>
      </c>
      <c r="F60" s="289">
        <v>0.83899999999999997</v>
      </c>
    </row>
    <row r="61" spans="1:7" x14ac:dyDescent="0.25">
      <c r="A61" s="585"/>
      <c r="B61" s="620"/>
      <c r="C61" s="17">
        <v>2022</v>
      </c>
      <c r="D61" s="289">
        <v>0.752</v>
      </c>
      <c r="E61" s="289">
        <v>0.71699999999999997</v>
      </c>
      <c r="F61" s="289">
        <v>0.77300000000000002</v>
      </c>
    </row>
    <row r="62" spans="1:7" x14ac:dyDescent="0.25">
      <c r="A62" s="586"/>
      <c r="B62" s="621"/>
      <c r="C62" s="17">
        <v>2023</v>
      </c>
      <c r="D62" s="289">
        <v>0.76700000000000002</v>
      </c>
      <c r="E62" s="289">
        <v>0.86899999999999999</v>
      </c>
      <c r="F62" s="289">
        <v>0.86499999999999999</v>
      </c>
      <c r="G62" s="291"/>
    </row>
    <row r="63" spans="1:7" x14ac:dyDescent="0.25">
      <c r="A63" s="613">
        <v>15</v>
      </c>
      <c r="B63" s="616" t="s">
        <v>852</v>
      </c>
      <c r="C63" s="287">
        <v>2020</v>
      </c>
      <c r="D63" s="288">
        <v>0.61799999999999999</v>
      </c>
      <c r="E63" s="288">
        <v>0.61699999999999999</v>
      </c>
      <c r="F63" s="288">
        <v>0.71499999999999997</v>
      </c>
    </row>
    <row r="64" spans="1:7" x14ac:dyDescent="0.25">
      <c r="A64" s="614"/>
      <c r="B64" s="617"/>
      <c r="C64" s="287">
        <v>2021</v>
      </c>
      <c r="D64" s="288">
        <v>0.91200000000000003</v>
      </c>
      <c r="E64" s="288">
        <v>0.81599999999999995</v>
      </c>
      <c r="F64" s="288">
        <v>0.86499999999999999</v>
      </c>
    </row>
    <row r="65" spans="1:7" x14ac:dyDescent="0.25">
      <c r="A65" s="614"/>
      <c r="B65" s="617"/>
      <c r="C65" s="287">
        <v>2022</v>
      </c>
      <c r="D65" s="288">
        <v>0.85599999999999998</v>
      </c>
      <c r="E65" s="288">
        <v>0.60299999999999998</v>
      </c>
      <c r="F65" s="288">
        <v>0.71</v>
      </c>
      <c r="G65" s="291"/>
    </row>
    <row r="66" spans="1:7" x14ac:dyDescent="0.25">
      <c r="A66" s="615"/>
      <c r="B66" s="618"/>
      <c r="C66" s="287">
        <v>2023</v>
      </c>
      <c r="D66" s="288">
        <v>0.90800000000000003</v>
      </c>
      <c r="E66" s="288">
        <v>0.56999999999999995</v>
      </c>
      <c r="F66" s="288">
        <v>0.81399999999999995</v>
      </c>
      <c r="G66" s="291"/>
    </row>
    <row r="67" spans="1:7" s="91" customFormat="1" ht="31.5" customHeight="1" x14ac:dyDescent="0.25">
      <c r="A67" s="612" t="s">
        <v>1924</v>
      </c>
      <c r="B67" s="612"/>
      <c r="C67" s="612"/>
      <c r="D67" s="612"/>
      <c r="E67" s="612"/>
      <c r="F67" s="612"/>
    </row>
  </sheetData>
  <mergeCells count="33">
    <mergeCell ref="A1:E1"/>
    <mergeCell ref="A11:A18"/>
    <mergeCell ref="B11:B14"/>
    <mergeCell ref="B15:B18"/>
    <mergeCell ref="A3:A6"/>
    <mergeCell ref="B3:B6"/>
    <mergeCell ref="A7:A10"/>
    <mergeCell ref="B7:B10"/>
    <mergeCell ref="A19:A22"/>
    <mergeCell ref="B19:B22"/>
    <mergeCell ref="A23:A26"/>
    <mergeCell ref="B23:B26"/>
    <mergeCell ref="A27:A30"/>
    <mergeCell ref="B27:B30"/>
    <mergeCell ref="A31:A34"/>
    <mergeCell ref="B31:B34"/>
    <mergeCell ref="A35:A38"/>
    <mergeCell ref="B35:B38"/>
    <mergeCell ref="A39:A42"/>
    <mergeCell ref="B39:B42"/>
    <mergeCell ref="A43:A46"/>
    <mergeCell ref="B43:B46"/>
    <mergeCell ref="A47:A50"/>
    <mergeCell ref="B47:B50"/>
    <mergeCell ref="A51:A54"/>
    <mergeCell ref="B51:B54"/>
    <mergeCell ref="A67:F67"/>
    <mergeCell ref="A55:A58"/>
    <mergeCell ref="B55:B58"/>
    <mergeCell ref="A59:A62"/>
    <mergeCell ref="B59:B62"/>
    <mergeCell ref="A63:A66"/>
    <mergeCell ref="B63:B66"/>
  </mergeCells>
  <hyperlinks>
    <hyperlink ref="F1" location="Índice!A56" display="Índice" xr:uid="{9821AF1E-930E-4337-83FA-5F4C5816334F}"/>
  </hyperlinks>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CCE4A-2E90-4BFA-963A-E44BB68E0EAC}">
  <sheetPr>
    <tabColor rgb="FFF36970"/>
  </sheetPr>
  <dimension ref="A1:M450"/>
  <sheetViews>
    <sheetView showGridLines="0" zoomScaleNormal="100" workbookViewId="0">
      <pane xSplit="2" ySplit="2" topLeftCell="C3" activePane="bottomRight" state="frozen"/>
      <selection activeCell="H6" sqref="H6"/>
      <selection pane="topRight" activeCell="H6" sqref="H6"/>
      <selection pane="bottomLeft" activeCell="H6" sqref="H6"/>
      <selection pane="bottomRight" activeCell="B1" sqref="B1:H1"/>
    </sheetView>
  </sheetViews>
  <sheetFormatPr baseColWidth="10" defaultColWidth="0" defaultRowHeight="15" zeroHeight="1" x14ac:dyDescent="0.25"/>
  <cols>
    <col min="1" max="1" width="16.28515625" style="89" bestFit="1" customWidth="1"/>
    <col min="2" max="2" width="30.28515625" style="322" customWidth="1"/>
    <col min="3" max="3" width="14.28515625" style="91" customWidth="1"/>
    <col min="4" max="4" width="30.85546875" style="89" customWidth="1"/>
    <col min="5" max="5" width="18.140625" style="89" customWidth="1"/>
    <col min="6" max="6" width="13.7109375" style="89" bestFit="1" customWidth="1"/>
    <col min="7" max="7" width="20.42578125" style="89" bestFit="1" customWidth="1"/>
    <col min="8" max="8" width="18" style="89" bestFit="1" customWidth="1"/>
    <col min="9" max="9" width="18.5703125" style="89" hidden="1" customWidth="1"/>
    <col min="10" max="13" width="0" style="89" hidden="1"/>
    <col min="14" max="16384" width="11.42578125" style="89" hidden="1"/>
  </cols>
  <sheetData>
    <row r="1" spans="1:8" ht="15.75" customHeight="1" x14ac:dyDescent="0.25">
      <c r="A1" s="518" t="s">
        <v>1979</v>
      </c>
      <c r="B1" s="582" t="s">
        <v>1928</v>
      </c>
      <c r="C1" s="582"/>
      <c r="D1" s="582"/>
      <c r="E1" s="582"/>
      <c r="F1" s="582"/>
      <c r="G1" s="582"/>
      <c r="H1" s="582"/>
    </row>
    <row r="2" spans="1:8" x14ac:dyDescent="0.25">
      <c r="A2" s="323" t="s">
        <v>853</v>
      </c>
      <c r="B2" s="323" t="s">
        <v>854</v>
      </c>
      <c r="C2" s="323" t="s">
        <v>855</v>
      </c>
      <c r="D2" s="323" t="s">
        <v>856</v>
      </c>
      <c r="E2" s="323" t="s">
        <v>857</v>
      </c>
      <c r="F2" s="323" t="s">
        <v>858</v>
      </c>
      <c r="G2" s="323" t="s">
        <v>859</v>
      </c>
      <c r="H2" s="323" t="s">
        <v>860</v>
      </c>
    </row>
    <row r="3" spans="1:8" ht="40.5" customHeight="1" x14ac:dyDescent="0.25">
      <c r="A3" s="292" t="s">
        <v>837</v>
      </c>
      <c r="B3" s="9" t="s">
        <v>861</v>
      </c>
      <c r="C3" s="293" t="s">
        <v>862</v>
      </c>
      <c r="D3" s="9" t="s">
        <v>863</v>
      </c>
      <c r="E3" s="85">
        <v>200</v>
      </c>
      <c r="F3" s="28">
        <v>1</v>
      </c>
      <c r="G3" s="9" t="s">
        <v>864</v>
      </c>
      <c r="H3" s="294" t="s">
        <v>865</v>
      </c>
    </row>
    <row r="4" spans="1:8" ht="27" x14ac:dyDescent="0.25">
      <c r="A4" s="292" t="s">
        <v>837</v>
      </c>
      <c r="B4" s="17" t="s">
        <v>866</v>
      </c>
      <c r="C4" s="295" t="s">
        <v>862</v>
      </c>
      <c r="D4" s="17" t="s">
        <v>867</v>
      </c>
      <c r="E4" s="296">
        <v>900</v>
      </c>
      <c r="F4" s="297">
        <v>1</v>
      </c>
      <c r="G4" s="17" t="s">
        <v>868</v>
      </c>
      <c r="H4" s="298" t="s">
        <v>869</v>
      </c>
    </row>
    <row r="5" spans="1:8" ht="72" customHeight="1" x14ac:dyDescent="0.25">
      <c r="A5" s="292" t="s">
        <v>837</v>
      </c>
      <c r="B5" s="17" t="s">
        <v>870</v>
      </c>
      <c r="C5" s="295" t="s">
        <v>862</v>
      </c>
      <c r="D5" s="17" t="s">
        <v>871</v>
      </c>
      <c r="E5" s="296">
        <v>35</v>
      </c>
      <c r="F5" s="297">
        <v>0.23</v>
      </c>
      <c r="G5" s="9" t="s">
        <v>872</v>
      </c>
      <c r="H5" s="294" t="s">
        <v>873</v>
      </c>
    </row>
    <row r="6" spans="1:8" x14ac:dyDescent="0.25">
      <c r="A6" s="622" t="s">
        <v>837</v>
      </c>
      <c r="B6" s="644" t="s">
        <v>874</v>
      </c>
      <c r="C6" s="293">
        <v>2020</v>
      </c>
      <c r="D6" s="625" t="s">
        <v>875</v>
      </c>
      <c r="E6" s="9">
        <v>2.8</v>
      </c>
      <c r="F6" s="301">
        <v>6.3E-2</v>
      </c>
      <c r="G6" s="9" t="s">
        <v>876</v>
      </c>
      <c r="H6" s="294" t="s">
        <v>877</v>
      </c>
    </row>
    <row r="7" spans="1:8" x14ac:dyDescent="0.25">
      <c r="A7" s="623"/>
      <c r="B7" s="644"/>
      <c r="C7" s="293">
        <v>2021</v>
      </c>
      <c r="D7" s="626"/>
      <c r="E7" s="9">
        <v>1.3</v>
      </c>
      <c r="F7" s="301">
        <v>0.25</v>
      </c>
      <c r="G7" s="9" t="s">
        <v>878</v>
      </c>
      <c r="H7" s="294" t="s">
        <v>879</v>
      </c>
    </row>
    <row r="8" spans="1:8" x14ac:dyDescent="0.25">
      <c r="A8" s="624"/>
      <c r="B8" s="644"/>
      <c r="C8" s="293">
        <v>2023</v>
      </c>
      <c r="D8" s="628"/>
      <c r="E8" s="9">
        <v>1.3</v>
      </c>
      <c r="F8" s="301">
        <v>0.75</v>
      </c>
      <c r="G8" s="9" t="s">
        <v>880</v>
      </c>
      <c r="H8" s="294" t="s">
        <v>881</v>
      </c>
    </row>
    <row r="9" spans="1:8" ht="15" customHeight="1" x14ac:dyDescent="0.25">
      <c r="A9" s="622" t="s">
        <v>837</v>
      </c>
      <c r="B9" s="644" t="s">
        <v>882</v>
      </c>
      <c r="C9" s="293">
        <v>2020</v>
      </c>
      <c r="D9" s="644" t="s">
        <v>883</v>
      </c>
      <c r="E9" s="85">
        <v>26431.3</v>
      </c>
      <c r="F9" s="301">
        <v>0.70299999999999996</v>
      </c>
      <c r="G9" s="9" t="s">
        <v>884</v>
      </c>
      <c r="H9" s="294" t="s">
        <v>885</v>
      </c>
    </row>
    <row r="10" spans="1:8" x14ac:dyDescent="0.25">
      <c r="A10" s="623"/>
      <c r="B10" s="644"/>
      <c r="C10" s="293">
        <v>2021</v>
      </c>
      <c r="D10" s="644"/>
      <c r="E10" s="85">
        <v>35181.300000000003</v>
      </c>
      <c r="F10" s="301">
        <v>0.995</v>
      </c>
      <c r="G10" s="9" t="s">
        <v>886</v>
      </c>
      <c r="H10" s="294" t="s">
        <v>887</v>
      </c>
    </row>
    <row r="11" spans="1:8" x14ac:dyDescent="0.25">
      <c r="A11" s="623"/>
      <c r="B11" s="644"/>
      <c r="C11" s="293">
        <v>2022</v>
      </c>
      <c r="D11" s="644"/>
      <c r="E11" s="85">
        <v>17875</v>
      </c>
      <c r="F11" s="301">
        <v>0.75</v>
      </c>
      <c r="G11" s="9" t="s">
        <v>888</v>
      </c>
      <c r="H11" s="294" t="s">
        <v>889</v>
      </c>
    </row>
    <row r="12" spans="1:8" x14ac:dyDescent="0.25">
      <c r="A12" s="623"/>
      <c r="B12" s="644"/>
      <c r="C12" s="293">
        <v>2023</v>
      </c>
      <c r="D12" s="644"/>
      <c r="E12" s="85">
        <v>15875</v>
      </c>
      <c r="F12" s="301">
        <v>0.81799999999999995</v>
      </c>
      <c r="G12" s="9" t="s">
        <v>890</v>
      </c>
      <c r="H12" s="294" t="s">
        <v>891</v>
      </c>
    </row>
    <row r="13" spans="1:8" x14ac:dyDescent="0.25">
      <c r="A13" s="624"/>
      <c r="B13" s="644"/>
      <c r="C13" s="293" t="s">
        <v>862</v>
      </c>
      <c r="D13" s="9" t="s">
        <v>892</v>
      </c>
      <c r="E13" s="85">
        <v>60725</v>
      </c>
      <c r="F13" s="301">
        <v>1</v>
      </c>
      <c r="G13" s="9" t="s">
        <v>893</v>
      </c>
      <c r="H13" s="294" t="s">
        <v>894</v>
      </c>
    </row>
    <row r="14" spans="1:8" ht="27" x14ac:dyDescent="0.25">
      <c r="A14" s="622" t="s">
        <v>837</v>
      </c>
      <c r="B14" s="644" t="s">
        <v>895</v>
      </c>
      <c r="C14" s="652" t="s">
        <v>862</v>
      </c>
      <c r="D14" s="9" t="s">
        <v>896</v>
      </c>
      <c r="E14" s="85">
        <v>369912</v>
      </c>
      <c r="F14" s="301">
        <v>0.79</v>
      </c>
      <c r="G14" s="9" t="s">
        <v>897</v>
      </c>
      <c r="H14" s="294" t="s">
        <v>898</v>
      </c>
    </row>
    <row r="15" spans="1:8" ht="22.5" customHeight="1" x14ac:dyDescent="0.25">
      <c r="A15" s="623"/>
      <c r="B15" s="644"/>
      <c r="C15" s="652"/>
      <c r="D15" s="9" t="s">
        <v>899</v>
      </c>
      <c r="E15" s="85">
        <v>544399</v>
      </c>
      <c r="F15" s="301">
        <v>0.73</v>
      </c>
      <c r="G15" s="9" t="s">
        <v>900</v>
      </c>
      <c r="H15" s="294" t="s">
        <v>901</v>
      </c>
    </row>
    <row r="16" spans="1:8" ht="27" x14ac:dyDescent="0.25">
      <c r="A16" s="624"/>
      <c r="B16" s="644"/>
      <c r="C16" s="652"/>
      <c r="D16" s="9" t="s">
        <v>902</v>
      </c>
      <c r="E16" s="85">
        <v>85843</v>
      </c>
      <c r="F16" s="301">
        <v>0.34</v>
      </c>
      <c r="G16" s="9" t="s">
        <v>903</v>
      </c>
      <c r="H16" s="294" t="s">
        <v>904</v>
      </c>
    </row>
    <row r="17" spans="1:11" ht="15" customHeight="1" x14ac:dyDescent="0.25">
      <c r="A17" s="622" t="s">
        <v>837</v>
      </c>
      <c r="B17" s="644" t="s">
        <v>905</v>
      </c>
      <c r="C17" s="293">
        <v>2020</v>
      </c>
      <c r="D17" s="644" t="s">
        <v>906</v>
      </c>
      <c r="E17" s="85">
        <v>9755.7999999999993</v>
      </c>
      <c r="F17" s="301">
        <v>0.623</v>
      </c>
      <c r="G17" s="9" t="s">
        <v>907</v>
      </c>
      <c r="H17" s="294" t="s">
        <v>908</v>
      </c>
    </row>
    <row r="18" spans="1:11" ht="22.5" customHeight="1" x14ac:dyDescent="0.25">
      <c r="A18" s="623"/>
      <c r="B18" s="644"/>
      <c r="C18" s="293">
        <v>2021</v>
      </c>
      <c r="D18" s="644"/>
      <c r="E18" s="85">
        <v>19149.8</v>
      </c>
      <c r="F18" s="301">
        <v>0.68300000000000005</v>
      </c>
      <c r="G18" s="9" t="s">
        <v>909</v>
      </c>
      <c r="H18" s="294" t="s">
        <v>910</v>
      </c>
    </row>
    <row r="19" spans="1:11" ht="27" x14ac:dyDescent="0.25">
      <c r="A19" s="623"/>
      <c r="B19" s="644"/>
      <c r="C19" s="293" t="s">
        <v>862</v>
      </c>
      <c r="D19" s="9" t="s">
        <v>911</v>
      </c>
      <c r="E19" s="85">
        <v>5000</v>
      </c>
      <c r="F19" s="301">
        <v>1</v>
      </c>
      <c r="G19" s="9" t="s">
        <v>912</v>
      </c>
      <c r="H19" s="294" t="s">
        <v>913</v>
      </c>
    </row>
    <row r="20" spans="1:11" ht="27" x14ac:dyDescent="0.25">
      <c r="A20" s="624"/>
      <c r="B20" s="644"/>
      <c r="C20" s="293">
        <v>2022</v>
      </c>
      <c r="D20" s="9" t="s">
        <v>914</v>
      </c>
      <c r="E20" s="85">
        <v>22300</v>
      </c>
      <c r="F20" s="301">
        <v>0.65500000000000003</v>
      </c>
      <c r="G20" s="9" t="s">
        <v>915</v>
      </c>
      <c r="H20" s="294" t="s">
        <v>916</v>
      </c>
    </row>
    <row r="21" spans="1:11" ht="27" x14ac:dyDescent="0.25">
      <c r="A21" s="292" t="s">
        <v>837</v>
      </c>
      <c r="B21" s="17" t="s">
        <v>917</v>
      </c>
      <c r="C21" s="293" t="s">
        <v>862</v>
      </c>
      <c r="D21" s="17" t="s">
        <v>918</v>
      </c>
      <c r="E21" s="85">
        <v>100</v>
      </c>
      <c r="F21" s="301">
        <v>1</v>
      </c>
      <c r="G21" s="17" t="s">
        <v>919</v>
      </c>
      <c r="H21" s="298" t="s">
        <v>920</v>
      </c>
    </row>
    <row r="22" spans="1:11" ht="15.75" customHeight="1" x14ac:dyDescent="0.25">
      <c r="A22" s="622" t="s">
        <v>837</v>
      </c>
      <c r="B22" s="644" t="s">
        <v>921</v>
      </c>
      <c r="C22" s="293">
        <v>2020</v>
      </c>
      <c r="D22" s="644" t="s">
        <v>922</v>
      </c>
      <c r="E22" s="85">
        <v>734</v>
      </c>
      <c r="F22" s="301">
        <v>0.77500000000000002</v>
      </c>
      <c r="G22" s="9" t="s">
        <v>923</v>
      </c>
      <c r="H22" s="294" t="s">
        <v>924</v>
      </c>
    </row>
    <row r="23" spans="1:11" x14ac:dyDescent="0.25">
      <c r="A23" s="623"/>
      <c r="B23" s="644"/>
      <c r="C23" s="293">
        <v>2021</v>
      </c>
      <c r="D23" s="644"/>
      <c r="E23" s="85">
        <v>762.5</v>
      </c>
      <c r="F23" s="301">
        <v>0.88800000000000001</v>
      </c>
      <c r="G23" s="9" t="s">
        <v>925</v>
      </c>
      <c r="H23" s="294" t="s">
        <v>926</v>
      </c>
    </row>
    <row r="24" spans="1:11" x14ac:dyDescent="0.25">
      <c r="A24" s="623"/>
      <c r="B24" s="644"/>
      <c r="C24" s="293">
        <v>2022</v>
      </c>
      <c r="D24" s="644"/>
      <c r="E24" s="85">
        <v>951.8</v>
      </c>
      <c r="F24" s="301">
        <v>0.84499999999999997</v>
      </c>
      <c r="G24" s="9" t="s">
        <v>927</v>
      </c>
      <c r="H24" s="294" t="s">
        <v>926</v>
      </c>
    </row>
    <row r="25" spans="1:11" x14ac:dyDescent="0.25">
      <c r="A25" s="624"/>
      <c r="B25" s="644"/>
      <c r="C25" s="293">
        <v>2023</v>
      </c>
      <c r="D25" s="644"/>
      <c r="E25" s="85">
        <v>1019.3</v>
      </c>
      <c r="F25" s="301">
        <v>0.90500000000000003</v>
      </c>
      <c r="G25" s="9" t="s">
        <v>928</v>
      </c>
      <c r="H25" s="294" t="s">
        <v>926</v>
      </c>
    </row>
    <row r="26" spans="1:11" ht="27" x14ac:dyDescent="0.25">
      <c r="A26" s="622" t="s">
        <v>837</v>
      </c>
      <c r="B26" s="629" t="s">
        <v>929</v>
      </c>
      <c r="C26" s="295">
        <v>2022</v>
      </c>
      <c r="D26" s="17" t="s">
        <v>930</v>
      </c>
      <c r="E26" s="85">
        <v>469.5</v>
      </c>
      <c r="F26" s="301">
        <v>1</v>
      </c>
      <c r="G26" s="9" t="s">
        <v>931</v>
      </c>
      <c r="H26" s="294" t="s">
        <v>932</v>
      </c>
    </row>
    <row r="27" spans="1:11" ht="27" x14ac:dyDescent="0.25">
      <c r="A27" s="624"/>
      <c r="B27" s="631"/>
      <c r="C27" s="295">
        <v>2023</v>
      </c>
      <c r="D27" s="17" t="s">
        <v>933</v>
      </c>
      <c r="E27" s="85">
        <v>1375</v>
      </c>
      <c r="F27" s="301">
        <v>0.73799999999999999</v>
      </c>
      <c r="G27" s="9" t="s">
        <v>934</v>
      </c>
      <c r="H27" s="294" t="s">
        <v>935</v>
      </c>
    </row>
    <row r="28" spans="1:11" ht="40.5" x14ac:dyDescent="0.25">
      <c r="A28" s="292" t="s">
        <v>837</v>
      </c>
      <c r="B28" s="9" t="s">
        <v>936</v>
      </c>
      <c r="C28" s="293">
        <v>2022</v>
      </c>
      <c r="D28" s="9" t="s">
        <v>937</v>
      </c>
      <c r="E28" s="85">
        <v>100</v>
      </c>
      <c r="F28" s="301">
        <v>0</v>
      </c>
      <c r="G28" s="9" t="s">
        <v>938</v>
      </c>
      <c r="H28" s="294" t="s">
        <v>926</v>
      </c>
    </row>
    <row r="29" spans="1:11" ht="27" x14ac:dyDescent="0.25">
      <c r="A29" s="292" t="s">
        <v>837</v>
      </c>
      <c r="B29" s="17" t="s">
        <v>939</v>
      </c>
      <c r="C29" s="9" t="s">
        <v>862</v>
      </c>
      <c r="D29" s="9" t="s">
        <v>940</v>
      </c>
      <c r="E29" s="85">
        <v>20000</v>
      </c>
      <c r="F29" s="301">
        <v>1</v>
      </c>
      <c r="G29" s="9" t="s">
        <v>941</v>
      </c>
      <c r="H29" s="294" t="s">
        <v>942</v>
      </c>
    </row>
    <row r="30" spans="1:11" ht="23.25" customHeight="1" x14ac:dyDescent="0.25">
      <c r="A30" s="622" t="s">
        <v>837</v>
      </c>
      <c r="B30" s="644" t="s">
        <v>943</v>
      </c>
      <c r="C30" s="293">
        <v>2020</v>
      </c>
      <c r="D30" s="625" t="s">
        <v>944</v>
      </c>
      <c r="E30" s="85">
        <v>1249.8</v>
      </c>
      <c r="F30" s="301">
        <v>0.33800000000000002</v>
      </c>
      <c r="G30" s="9" t="s">
        <v>945</v>
      </c>
      <c r="H30" s="294" t="s">
        <v>931</v>
      </c>
    </row>
    <row r="31" spans="1:11" ht="23.25" customHeight="1" x14ac:dyDescent="0.25">
      <c r="A31" s="623"/>
      <c r="B31" s="644"/>
      <c r="C31" s="293">
        <v>2021</v>
      </c>
      <c r="D31" s="628"/>
      <c r="E31" s="85">
        <v>1250</v>
      </c>
      <c r="F31" s="301">
        <v>0.75</v>
      </c>
      <c r="G31" s="9" t="s">
        <v>946</v>
      </c>
      <c r="H31" s="294" t="s">
        <v>947</v>
      </c>
      <c r="J31" s="305"/>
      <c r="K31" s="305"/>
    </row>
    <row r="32" spans="1:11" ht="27" x14ac:dyDescent="0.25">
      <c r="A32" s="623"/>
      <c r="B32" s="644"/>
      <c r="C32" s="293">
        <v>2022</v>
      </c>
      <c r="D32" s="9" t="s">
        <v>948</v>
      </c>
      <c r="E32" s="85">
        <v>1500</v>
      </c>
      <c r="F32" s="301">
        <v>1</v>
      </c>
      <c r="G32" s="9" t="s">
        <v>949</v>
      </c>
      <c r="H32" s="294" t="s">
        <v>950</v>
      </c>
      <c r="J32" s="290"/>
      <c r="K32" s="290"/>
    </row>
    <row r="33" spans="1:8" ht="54" x14ac:dyDescent="0.25">
      <c r="A33" s="624"/>
      <c r="B33" s="644"/>
      <c r="C33" s="293">
        <v>2023</v>
      </c>
      <c r="D33" s="9" t="s">
        <v>951</v>
      </c>
      <c r="E33" s="85">
        <v>1625</v>
      </c>
      <c r="F33" s="301">
        <v>0.98499999999999999</v>
      </c>
      <c r="G33" s="9" t="s">
        <v>952</v>
      </c>
      <c r="H33" s="294" t="s">
        <v>953</v>
      </c>
    </row>
    <row r="34" spans="1:8" ht="48" x14ac:dyDescent="0.25">
      <c r="A34" s="306" t="s">
        <v>838</v>
      </c>
      <c r="B34" s="17" t="s">
        <v>954</v>
      </c>
      <c r="C34" s="17" t="s">
        <v>862</v>
      </c>
      <c r="D34" s="17" t="s">
        <v>955</v>
      </c>
      <c r="E34" s="296">
        <v>40</v>
      </c>
      <c r="F34" s="297">
        <v>0.13</v>
      </c>
      <c r="G34" s="17" t="s">
        <v>956</v>
      </c>
      <c r="H34" s="298" t="s">
        <v>957</v>
      </c>
    </row>
    <row r="35" spans="1:8" x14ac:dyDescent="0.25">
      <c r="A35" s="622" t="s">
        <v>838</v>
      </c>
      <c r="B35" s="644" t="s">
        <v>958</v>
      </c>
      <c r="C35" s="9">
        <v>2020</v>
      </c>
      <c r="D35" s="644" t="s">
        <v>959</v>
      </c>
      <c r="E35" s="85">
        <v>2307.5</v>
      </c>
      <c r="F35" s="28">
        <v>0.50800000000000001</v>
      </c>
      <c r="G35" s="9" t="s">
        <v>960</v>
      </c>
      <c r="H35" s="294" t="s">
        <v>961</v>
      </c>
    </row>
    <row r="36" spans="1:8" x14ac:dyDescent="0.25">
      <c r="A36" s="623"/>
      <c r="B36" s="644"/>
      <c r="C36" s="9">
        <v>2021</v>
      </c>
      <c r="D36" s="644"/>
      <c r="E36" s="85">
        <v>4869</v>
      </c>
      <c r="F36" s="28">
        <v>0.96299999999999997</v>
      </c>
      <c r="G36" s="9" t="s">
        <v>962</v>
      </c>
      <c r="H36" s="294" t="s">
        <v>963</v>
      </c>
    </row>
    <row r="37" spans="1:8" x14ac:dyDescent="0.25">
      <c r="A37" s="623"/>
      <c r="B37" s="644"/>
      <c r="C37" s="9" t="s">
        <v>862</v>
      </c>
      <c r="D37" s="9" t="s">
        <v>964</v>
      </c>
      <c r="E37" s="85">
        <v>77316</v>
      </c>
      <c r="F37" s="28">
        <v>0</v>
      </c>
      <c r="G37" s="9" t="s">
        <v>965</v>
      </c>
      <c r="H37" s="294" t="s">
        <v>926</v>
      </c>
    </row>
    <row r="38" spans="1:8" ht="27" x14ac:dyDescent="0.25">
      <c r="A38" s="623"/>
      <c r="B38" s="644"/>
      <c r="C38" s="644" t="s">
        <v>862</v>
      </c>
      <c r="D38" s="9" t="s">
        <v>966</v>
      </c>
      <c r="E38" s="85">
        <v>77316</v>
      </c>
      <c r="F38" s="28">
        <v>0.02</v>
      </c>
      <c r="G38" s="9" t="s">
        <v>965</v>
      </c>
      <c r="H38" s="294" t="s">
        <v>963</v>
      </c>
    </row>
    <row r="39" spans="1:8" ht="27" x14ac:dyDescent="0.25">
      <c r="A39" s="623"/>
      <c r="B39" s="644"/>
      <c r="C39" s="644"/>
      <c r="D39" s="9" t="s">
        <v>967</v>
      </c>
      <c r="E39" s="85">
        <v>77316</v>
      </c>
      <c r="F39" s="28">
        <v>0.03</v>
      </c>
      <c r="G39" s="9" t="s">
        <v>965</v>
      </c>
      <c r="H39" s="294" t="s">
        <v>963</v>
      </c>
    </row>
    <row r="40" spans="1:8" ht="40.5" x14ac:dyDescent="0.25">
      <c r="A40" s="623"/>
      <c r="B40" s="644"/>
      <c r="C40" s="644"/>
      <c r="D40" s="9" t="s">
        <v>968</v>
      </c>
      <c r="E40" s="85">
        <v>77316</v>
      </c>
      <c r="F40" s="28">
        <v>0.16</v>
      </c>
      <c r="G40" s="9" t="s">
        <v>965</v>
      </c>
      <c r="H40" s="294" t="s">
        <v>963</v>
      </c>
    </row>
    <row r="41" spans="1:8" ht="27" x14ac:dyDescent="0.25">
      <c r="A41" s="623"/>
      <c r="B41" s="644"/>
      <c r="C41" s="644"/>
      <c r="D41" s="9" t="s">
        <v>969</v>
      </c>
      <c r="E41" s="85">
        <v>77316</v>
      </c>
      <c r="F41" s="28">
        <v>0.08</v>
      </c>
      <c r="G41" s="9" t="s">
        <v>965</v>
      </c>
      <c r="H41" s="294" t="s">
        <v>963</v>
      </c>
    </row>
    <row r="42" spans="1:8" ht="27" x14ac:dyDescent="0.25">
      <c r="A42" s="623"/>
      <c r="B42" s="644"/>
      <c r="C42" s="644"/>
      <c r="D42" s="9" t="s">
        <v>970</v>
      </c>
      <c r="E42" s="85">
        <v>77316</v>
      </c>
      <c r="F42" s="28">
        <v>0.02</v>
      </c>
      <c r="G42" s="9" t="s">
        <v>965</v>
      </c>
      <c r="H42" s="294" t="s">
        <v>963</v>
      </c>
    </row>
    <row r="43" spans="1:8" x14ac:dyDescent="0.25">
      <c r="A43" s="623"/>
      <c r="B43" s="644"/>
      <c r="C43" s="9">
        <v>2022</v>
      </c>
      <c r="D43" s="9" t="s">
        <v>971</v>
      </c>
      <c r="E43" s="85">
        <v>2</v>
      </c>
      <c r="F43" s="28">
        <v>0.81299999999999994</v>
      </c>
      <c r="G43" s="9" t="s">
        <v>972</v>
      </c>
      <c r="H43" s="294" t="s">
        <v>973</v>
      </c>
    </row>
    <row r="44" spans="1:8" x14ac:dyDescent="0.25">
      <c r="A44" s="624"/>
      <c r="B44" s="644"/>
      <c r="C44" s="9">
        <v>2023</v>
      </c>
      <c r="D44" s="9" t="s">
        <v>974</v>
      </c>
      <c r="E44" s="85">
        <v>37</v>
      </c>
      <c r="F44" s="28">
        <v>0.623</v>
      </c>
      <c r="G44" s="9" t="s">
        <v>975</v>
      </c>
      <c r="H44" s="294" t="s">
        <v>976</v>
      </c>
    </row>
    <row r="45" spans="1:8" ht="48" x14ac:dyDescent="0.25">
      <c r="A45" s="306" t="s">
        <v>838</v>
      </c>
      <c r="B45" s="17" t="s">
        <v>977</v>
      </c>
      <c r="C45" s="17">
        <v>2022</v>
      </c>
      <c r="D45" s="17" t="s">
        <v>978</v>
      </c>
      <c r="E45" s="296">
        <v>170</v>
      </c>
      <c r="F45" s="297">
        <v>0.16500000000000001</v>
      </c>
      <c r="G45" s="17" t="s">
        <v>979</v>
      </c>
      <c r="H45" s="298" t="s">
        <v>942</v>
      </c>
    </row>
    <row r="46" spans="1:8" x14ac:dyDescent="0.25">
      <c r="A46" s="640" t="s">
        <v>838</v>
      </c>
      <c r="B46" s="625" t="s">
        <v>980</v>
      </c>
      <c r="C46" s="9">
        <v>2020</v>
      </c>
      <c r="D46" s="625" t="s">
        <v>981</v>
      </c>
      <c r="E46" s="85">
        <v>3560755.8</v>
      </c>
      <c r="F46" s="28">
        <v>0.84799999999999998</v>
      </c>
      <c r="G46" s="9" t="s">
        <v>982</v>
      </c>
      <c r="H46" s="294" t="s">
        <v>983</v>
      </c>
    </row>
    <row r="47" spans="1:8" x14ac:dyDescent="0.25">
      <c r="A47" s="641"/>
      <c r="B47" s="626"/>
      <c r="C47" s="9">
        <v>2021</v>
      </c>
      <c r="D47" s="626"/>
      <c r="E47" s="85">
        <v>3957536.8</v>
      </c>
      <c r="F47" s="28">
        <v>1</v>
      </c>
      <c r="G47" s="9" t="s">
        <v>984</v>
      </c>
      <c r="H47" s="294" t="s">
        <v>985</v>
      </c>
    </row>
    <row r="48" spans="1:8" x14ac:dyDescent="0.25">
      <c r="A48" s="641"/>
      <c r="B48" s="626"/>
      <c r="C48" s="9">
        <v>2022</v>
      </c>
      <c r="D48" s="626"/>
      <c r="E48" s="85">
        <v>6729793</v>
      </c>
      <c r="F48" s="28">
        <v>0.99299999999999999</v>
      </c>
      <c r="G48" s="9" t="s">
        <v>986</v>
      </c>
      <c r="H48" s="294" t="s">
        <v>987</v>
      </c>
    </row>
    <row r="49" spans="1:8" x14ac:dyDescent="0.25">
      <c r="A49" s="642"/>
      <c r="B49" s="628"/>
      <c r="C49" s="9">
        <v>2023</v>
      </c>
      <c r="D49" s="628"/>
      <c r="E49" s="85">
        <v>7232725.2999999998</v>
      </c>
      <c r="F49" s="28">
        <v>1</v>
      </c>
      <c r="G49" s="9" t="s">
        <v>988</v>
      </c>
      <c r="H49" s="294" t="s">
        <v>989</v>
      </c>
    </row>
    <row r="50" spans="1:8" x14ac:dyDescent="0.25">
      <c r="A50" s="640" t="s">
        <v>838</v>
      </c>
      <c r="B50" s="629" t="s">
        <v>990</v>
      </c>
      <c r="C50" s="17" t="s">
        <v>862</v>
      </c>
      <c r="D50" s="17" t="s">
        <v>991</v>
      </c>
      <c r="E50" s="296">
        <v>0</v>
      </c>
      <c r="F50" s="297">
        <v>0</v>
      </c>
      <c r="G50" s="17" t="s">
        <v>992</v>
      </c>
      <c r="H50" s="298" t="s">
        <v>926</v>
      </c>
    </row>
    <row r="51" spans="1:8" x14ac:dyDescent="0.25">
      <c r="A51" s="641"/>
      <c r="B51" s="630"/>
      <c r="C51" s="17">
        <v>2022</v>
      </c>
      <c r="D51" s="629" t="s">
        <v>993</v>
      </c>
      <c r="E51" s="296">
        <v>1545</v>
      </c>
      <c r="F51" s="297">
        <v>0.223</v>
      </c>
      <c r="G51" s="17" t="s">
        <v>994</v>
      </c>
      <c r="H51" s="298" t="s">
        <v>995</v>
      </c>
    </row>
    <row r="52" spans="1:8" x14ac:dyDescent="0.25">
      <c r="A52" s="642"/>
      <c r="B52" s="631"/>
      <c r="C52" s="17">
        <v>2023</v>
      </c>
      <c r="D52" s="631"/>
      <c r="E52" s="296">
        <v>1375</v>
      </c>
      <c r="F52" s="297">
        <v>0.25</v>
      </c>
      <c r="G52" s="17" t="s">
        <v>996</v>
      </c>
      <c r="H52" s="298" t="s">
        <v>997</v>
      </c>
    </row>
    <row r="53" spans="1:8" ht="48" x14ac:dyDescent="0.25">
      <c r="A53" s="306" t="s">
        <v>838</v>
      </c>
      <c r="B53" s="17" t="s">
        <v>998</v>
      </c>
      <c r="C53" s="17" t="s">
        <v>862</v>
      </c>
      <c r="D53" s="17" t="s">
        <v>999</v>
      </c>
      <c r="E53" s="296">
        <v>1390</v>
      </c>
      <c r="F53" s="297">
        <v>1</v>
      </c>
      <c r="G53" s="17" t="s">
        <v>1000</v>
      </c>
      <c r="H53" s="298" t="s">
        <v>1000</v>
      </c>
    </row>
    <row r="54" spans="1:8" x14ac:dyDescent="0.25">
      <c r="A54" s="622" t="s">
        <v>838</v>
      </c>
      <c r="B54" s="625" t="s">
        <v>1001</v>
      </c>
      <c r="C54" s="9" t="s">
        <v>862</v>
      </c>
      <c r="D54" s="9" t="s">
        <v>1002</v>
      </c>
      <c r="E54" s="85">
        <v>12</v>
      </c>
      <c r="F54" s="28">
        <v>1</v>
      </c>
      <c r="G54" s="9" t="s">
        <v>1003</v>
      </c>
      <c r="H54" s="294" t="s">
        <v>1004</v>
      </c>
    </row>
    <row r="55" spans="1:8" ht="27" x14ac:dyDescent="0.25">
      <c r="A55" s="623"/>
      <c r="B55" s="626"/>
      <c r="C55" s="9" t="s">
        <v>1005</v>
      </c>
      <c r="D55" s="9" t="s">
        <v>1006</v>
      </c>
      <c r="E55" s="85">
        <v>12</v>
      </c>
      <c r="F55" s="28">
        <v>1</v>
      </c>
      <c r="G55" s="9" t="s">
        <v>1003</v>
      </c>
      <c r="H55" s="294" t="s">
        <v>1004</v>
      </c>
    </row>
    <row r="56" spans="1:8" x14ac:dyDescent="0.25">
      <c r="A56" s="624"/>
      <c r="B56" s="628"/>
      <c r="C56" s="9" t="s">
        <v>862</v>
      </c>
      <c r="D56" s="9" t="s">
        <v>1007</v>
      </c>
      <c r="E56" s="85">
        <v>12</v>
      </c>
      <c r="F56" s="28">
        <v>1</v>
      </c>
      <c r="G56" s="9" t="s">
        <v>1003</v>
      </c>
      <c r="H56" s="294" t="s">
        <v>1004</v>
      </c>
    </row>
    <row r="57" spans="1:8" ht="22.5" customHeight="1" x14ac:dyDescent="0.25">
      <c r="A57" s="622" t="s">
        <v>838</v>
      </c>
      <c r="B57" s="625" t="s">
        <v>1008</v>
      </c>
      <c r="C57" s="9">
        <v>2020</v>
      </c>
      <c r="D57" s="625" t="s">
        <v>1009</v>
      </c>
      <c r="E57" s="85">
        <v>1850</v>
      </c>
      <c r="F57" s="28">
        <v>0.91500000000000004</v>
      </c>
      <c r="G57" s="9" t="s">
        <v>1010</v>
      </c>
      <c r="H57" s="294" t="s">
        <v>1011</v>
      </c>
    </row>
    <row r="58" spans="1:8" ht="22.5" customHeight="1" x14ac:dyDescent="0.25">
      <c r="A58" s="623"/>
      <c r="B58" s="626"/>
      <c r="C58" s="9">
        <v>2021</v>
      </c>
      <c r="D58" s="628"/>
      <c r="E58" s="85">
        <v>7200</v>
      </c>
      <c r="F58" s="28">
        <v>1</v>
      </c>
      <c r="G58" s="9" t="s">
        <v>1012</v>
      </c>
      <c r="H58" s="294" t="s">
        <v>1013</v>
      </c>
    </row>
    <row r="59" spans="1:8" x14ac:dyDescent="0.25">
      <c r="A59" s="623"/>
      <c r="B59" s="626"/>
      <c r="C59" s="9" t="s">
        <v>862</v>
      </c>
      <c r="D59" s="625" t="s">
        <v>1014</v>
      </c>
      <c r="E59" s="85">
        <v>9006</v>
      </c>
      <c r="F59" s="28">
        <v>1</v>
      </c>
      <c r="G59" s="9" t="s">
        <v>1015</v>
      </c>
      <c r="H59" s="294" t="s">
        <v>1013</v>
      </c>
    </row>
    <row r="60" spans="1:8" x14ac:dyDescent="0.25">
      <c r="A60" s="623"/>
      <c r="B60" s="626"/>
      <c r="C60" s="9">
        <v>2022</v>
      </c>
      <c r="D60" s="628"/>
      <c r="E60" s="85">
        <v>3250</v>
      </c>
      <c r="F60" s="28">
        <v>0.88800000000000001</v>
      </c>
      <c r="G60" s="9" t="s">
        <v>1016</v>
      </c>
      <c r="H60" s="294" t="s">
        <v>1017</v>
      </c>
    </row>
    <row r="61" spans="1:8" x14ac:dyDescent="0.25">
      <c r="A61" s="624"/>
      <c r="B61" s="626"/>
      <c r="C61" s="9">
        <v>2023</v>
      </c>
      <c r="D61" s="9" t="s">
        <v>1018</v>
      </c>
      <c r="E61" s="85">
        <v>3125</v>
      </c>
      <c r="F61" s="28">
        <v>0.84299999999999997</v>
      </c>
      <c r="G61" s="9" t="s">
        <v>1019</v>
      </c>
      <c r="H61" s="294" t="s">
        <v>1020</v>
      </c>
    </row>
    <row r="62" spans="1:8" ht="15" customHeight="1" x14ac:dyDescent="0.25">
      <c r="A62" s="622" t="s">
        <v>838</v>
      </c>
      <c r="B62" s="644" t="s">
        <v>1021</v>
      </c>
      <c r="C62" s="9">
        <v>2020</v>
      </c>
      <c r="D62" s="644" t="s">
        <v>1022</v>
      </c>
      <c r="E62" s="85">
        <v>5</v>
      </c>
      <c r="F62" s="28">
        <v>0.7</v>
      </c>
      <c r="G62" s="9" t="s">
        <v>1023</v>
      </c>
      <c r="H62" s="294" t="s">
        <v>1024</v>
      </c>
    </row>
    <row r="63" spans="1:8" x14ac:dyDescent="0.25">
      <c r="A63" s="623"/>
      <c r="B63" s="644"/>
      <c r="C63" s="9">
        <v>2021</v>
      </c>
      <c r="D63" s="644"/>
      <c r="E63" s="85">
        <v>10</v>
      </c>
      <c r="F63" s="28">
        <v>0.13800000000000001</v>
      </c>
      <c r="G63" s="9" t="s">
        <v>1025</v>
      </c>
      <c r="H63" s="294" t="s">
        <v>1026</v>
      </c>
    </row>
    <row r="64" spans="1:8" x14ac:dyDescent="0.25">
      <c r="A64" s="623"/>
      <c r="B64" s="644"/>
      <c r="C64" s="9">
        <v>2022</v>
      </c>
      <c r="D64" s="644"/>
      <c r="E64" s="85">
        <v>20</v>
      </c>
      <c r="F64" s="28">
        <v>0.753</v>
      </c>
      <c r="G64" s="9" t="s">
        <v>1027</v>
      </c>
      <c r="H64" s="294" t="s">
        <v>1028</v>
      </c>
    </row>
    <row r="65" spans="1:8" x14ac:dyDescent="0.25">
      <c r="A65" s="623"/>
      <c r="B65" s="644"/>
      <c r="C65" s="9">
        <v>2023</v>
      </c>
      <c r="D65" s="644"/>
      <c r="E65" s="85">
        <v>20</v>
      </c>
      <c r="F65" s="28">
        <v>1</v>
      </c>
      <c r="G65" s="9" t="s">
        <v>957</v>
      </c>
      <c r="H65" s="294" t="s">
        <v>1029</v>
      </c>
    </row>
    <row r="66" spans="1:8" x14ac:dyDescent="0.25">
      <c r="A66" s="623"/>
      <c r="B66" s="644"/>
      <c r="C66" s="644" t="s">
        <v>862</v>
      </c>
      <c r="D66" s="9" t="s">
        <v>1030</v>
      </c>
      <c r="E66" s="85">
        <v>16</v>
      </c>
      <c r="F66" s="28">
        <v>0.69</v>
      </c>
      <c r="G66" s="9" t="s">
        <v>1025</v>
      </c>
      <c r="H66" s="294" t="s">
        <v>1026</v>
      </c>
    </row>
    <row r="67" spans="1:8" ht="14.25" customHeight="1" x14ac:dyDescent="0.25">
      <c r="A67" s="623"/>
      <c r="B67" s="644"/>
      <c r="C67" s="644"/>
      <c r="D67" s="9" t="s">
        <v>1031</v>
      </c>
      <c r="E67" s="85">
        <v>16</v>
      </c>
      <c r="F67" s="28">
        <v>1</v>
      </c>
      <c r="G67" s="9" t="s">
        <v>1025</v>
      </c>
      <c r="H67" s="294" t="s">
        <v>1026</v>
      </c>
    </row>
    <row r="68" spans="1:8" x14ac:dyDescent="0.25">
      <c r="A68" s="624"/>
      <c r="B68" s="644"/>
      <c r="C68" s="644"/>
      <c r="D68" s="9" t="s">
        <v>1032</v>
      </c>
      <c r="E68" s="85">
        <v>16</v>
      </c>
      <c r="F68" s="28">
        <v>0.19</v>
      </c>
      <c r="G68" s="9" t="s">
        <v>1025</v>
      </c>
      <c r="H68" s="294" t="s">
        <v>1026</v>
      </c>
    </row>
    <row r="69" spans="1:8" x14ac:dyDescent="0.25">
      <c r="A69" s="622" t="s">
        <v>838</v>
      </c>
      <c r="B69" s="629" t="s">
        <v>1033</v>
      </c>
      <c r="C69" s="17" t="s">
        <v>862</v>
      </c>
      <c r="D69" s="17" t="s">
        <v>1034</v>
      </c>
      <c r="E69" s="296">
        <v>1536</v>
      </c>
      <c r="F69" s="297">
        <v>1</v>
      </c>
      <c r="G69" s="17" t="s">
        <v>926</v>
      </c>
      <c r="H69" s="298" t="s">
        <v>926</v>
      </c>
    </row>
    <row r="70" spans="1:8" x14ac:dyDescent="0.25">
      <c r="A70" s="623"/>
      <c r="B70" s="630"/>
      <c r="C70" s="17">
        <v>2022</v>
      </c>
      <c r="D70" s="629" t="s">
        <v>1035</v>
      </c>
      <c r="E70" s="296">
        <v>1650</v>
      </c>
      <c r="F70" s="297">
        <v>0.86799999999999999</v>
      </c>
      <c r="G70" s="17" t="s">
        <v>1036</v>
      </c>
      <c r="H70" s="298" t="s">
        <v>1037</v>
      </c>
    </row>
    <row r="71" spans="1:8" x14ac:dyDescent="0.25">
      <c r="A71" s="624"/>
      <c r="B71" s="631"/>
      <c r="C71" s="17">
        <v>2023</v>
      </c>
      <c r="D71" s="631"/>
      <c r="E71" s="296">
        <v>1125</v>
      </c>
      <c r="F71" s="297">
        <v>0.92300000000000004</v>
      </c>
      <c r="G71" s="17" t="s">
        <v>1038</v>
      </c>
      <c r="H71" s="298" t="s">
        <v>879</v>
      </c>
    </row>
    <row r="72" spans="1:8" ht="15" customHeight="1" x14ac:dyDescent="0.25">
      <c r="A72" s="622" t="s">
        <v>838</v>
      </c>
      <c r="B72" s="625" t="s">
        <v>1039</v>
      </c>
      <c r="C72" s="9">
        <v>2020</v>
      </c>
      <c r="D72" s="625" t="s">
        <v>1040</v>
      </c>
      <c r="E72" s="85">
        <v>5750</v>
      </c>
      <c r="F72" s="28">
        <v>0.88</v>
      </c>
      <c r="G72" s="9" t="s">
        <v>1041</v>
      </c>
      <c r="H72" s="294" t="s">
        <v>1042</v>
      </c>
    </row>
    <row r="73" spans="1:8" x14ac:dyDescent="0.25">
      <c r="A73" s="623"/>
      <c r="B73" s="626"/>
      <c r="C73" s="9">
        <v>2021</v>
      </c>
      <c r="D73" s="628"/>
      <c r="E73" s="85">
        <v>10750</v>
      </c>
      <c r="F73" s="28">
        <v>0.123</v>
      </c>
      <c r="G73" s="9" t="s">
        <v>1043</v>
      </c>
      <c r="H73" s="294" t="s">
        <v>1044</v>
      </c>
    </row>
    <row r="74" spans="1:8" x14ac:dyDescent="0.25">
      <c r="A74" s="623"/>
      <c r="B74" s="626"/>
      <c r="C74" s="9" t="s">
        <v>862</v>
      </c>
      <c r="D74" s="9" t="s">
        <v>1045</v>
      </c>
      <c r="E74" s="85">
        <v>20641</v>
      </c>
      <c r="F74" s="28">
        <v>1</v>
      </c>
      <c r="G74" s="9" t="s">
        <v>1043</v>
      </c>
      <c r="H74" s="294" t="s">
        <v>1044</v>
      </c>
    </row>
    <row r="75" spans="1:8" x14ac:dyDescent="0.25">
      <c r="A75" s="623"/>
      <c r="B75" s="626"/>
      <c r="C75" s="9">
        <v>2022</v>
      </c>
      <c r="D75" s="625" t="s">
        <v>1046</v>
      </c>
      <c r="E75" s="85">
        <v>11250</v>
      </c>
      <c r="F75" s="28">
        <v>0.83799999999999997</v>
      </c>
      <c r="G75" s="9" t="s">
        <v>1047</v>
      </c>
      <c r="H75" s="294" t="s">
        <v>1048</v>
      </c>
    </row>
    <row r="76" spans="1:8" x14ac:dyDescent="0.25">
      <c r="A76" s="624"/>
      <c r="B76" s="628"/>
      <c r="C76" s="9">
        <v>2023</v>
      </c>
      <c r="D76" s="628"/>
      <c r="E76" s="85">
        <v>10375</v>
      </c>
      <c r="F76" s="28">
        <v>0.87</v>
      </c>
      <c r="G76" s="9" t="s">
        <v>1049</v>
      </c>
      <c r="H76" s="294" t="s">
        <v>1050</v>
      </c>
    </row>
    <row r="77" spans="1:8" ht="48" x14ac:dyDescent="0.25">
      <c r="A77" s="306" t="s">
        <v>838</v>
      </c>
      <c r="B77" s="17" t="s">
        <v>1051</v>
      </c>
      <c r="C77" s="17" t="s">
        <v>862</v>
      </c>
      <c r="D77" s="17" t="s">
        <v>1052</v>
      </c>
      <c r="E77" s="296">
        <v>200</v>
      </c>
      <c r="F77" s="297">
        <v>1</v>
      </c>
      <c r="G77" s="17" t="s">
        <v>1053</v>
      </c>
      <c r="H77" s="298" t="s">
        <v>1054</v>
      </c>
    </row>
    <row r="78" spans="1:8" ht="54" x14ac:dyDescent="0.25">
      <c r="A78" s="306" t="s">
        <v>838</v>
      </c>
      <c r="B78" s="17" t="s">
        <v>1055</v>
      </c>
      <c r="C78" s="17" t="s">
        <v>862</v>
      </c>
      <c r="D78" s="17" t="s">
        <v>1056</v>
      </c>
      <c r="E78" s="296">
        <v>3000</v>
      </c>
      <c r="F78" s="297">
        <v>0</v>
      </c>
      <c r="G78" s="17" t="s">
        <v>1057</v>
      </c>
      <c r="H78" s="298" t="s">
        <v>1058</v>
      </c>
    </row>
    <row r="79" spans="1:8" x14ac:dyDescent="0.25">
      <c r="A79" s="640" t="s">
        <v>838</v>
      </c>
      <c r="B79" s="629" t="s">
        <v>1059</v>
      </c>
      <c r="C79" s="17">
        <v>2020</v>
      </c>
      <c r="D79" s="629" t="s">
        <v>1060</v>
      </c>
      <c r="E79" s="296">
        <v>24543.3</v>
      </c>
      <c r="F79" s="297">
        <v>1</v>
      </c>
      <c r="G79" s="17" t="s">
        <v>1061</v>
      </c>
      <c r="H79" s="298" t="s">
        <v>1062</v>
      </c>
    </row>
    <row r="80" spans="1:8" x14ac:dyDescent="0.25">
      <c r="A80" s="641"/>
      <c r="B80" s="630"/>
      <c r="C80" s="17">
        <v>2021</v>
      </c>
      <c r="D80" s="630"/>
      <c r="E80" s="296">
        <v>12928.8</v>
      </c>
      <c r="F80" s="297">
        <v>0.97799999999999998</v>
      </c>
      <c r="G80" s="17" t="s">
        <v>1063</v>
      </c>
      <c r="H80" s="298" t="s">
        <v>1064</v>
      </c>
    </row>
    <row r="81" spans="1:11" x14ac:dyDescent="0.25">
      <c r="A81" s="641"/>
      <c r="B81" s="630"/>
      <c r="C81" s="17">
        <v>2022</v>
      </c>
      <c r="D81" s="630"/>
      <c r="E81" s="296">
        <v>1789.5</v>
      </c>
      <c r="F81" s="297">
        <v>0.98299999999999998</v>
      </c>
      <c r="G81" s="17" t="s">
        <v>1065</v>
      </c>
      <c r="H81" s="298" t="s">
        <v>1066</v>
      </c>
    </row>
    <row r="82" spans="1:11" x14ac:dyDescent="0.25">
      <c r="A82" s="641"/>
      <c r="B82" s="630"/>
      <c r="C82" s="17">
        <v>2023</v>
      </c>
      <c r="D82" s="631"/>
      <c r="E82" s="296">
        <v>1869.8</v>
      </c>
      <c r="F82" s="297">
        <v>0.998</v>
      </c>
      <c r="G82" s="17" t="s">
        <v>1067</v>
      </c>
      <c r="H82" s="298" t="s">
        <v>1068</v>
      </c>
    </row>
    <row r="83" spans="1:11" ht="27" x14ac:dyDescent="0.25">
      <c r="A83" s="642"/>
      <c r="B83" s="631"/>
      <c r="C83" s="17" t="s">
        <v>862</v>
      </c>
      <c r="D83" s="17" t="s">
        <v>1069</v>
      </c>
      <c r="E83" s="296">
        <v>1995954</v>
      </c>
      <c r="F83" s="297">
        <v>0.03</v>
      </c>
      <c r="G83" s="17" t="s">
        <v>1070</v>
      </c>
      <c r="H83" s="298" t="s">
        <v>1064</v>
      </c>
    </row>
    <row r="84" spans="1:11" ht="36" x14ac:dyDescent="0.25">
      <c r="A84" s="306" t="s">
        <v>839</v>
      </c>
      <c r="B84" s="17" t="s">
        <v>1071</v>
      </c>
      <c r="C84" s="17" t="s">
        <v>862</v>
      </c>
      <c r="D84" s="17" t="s">
        <v>1072</v>
      </c>
      <c r="E84" s="296">
        <v>60</v>
      </c>
      <c r="F84" s="297">
        <v>0.43</v>
      </c>
      <c r="G84" s="17" t="s">
        <v>1073</v>
      </c>
      <c r="H84" s="298" t="s">
        <v>953</v>
      </c>
    </row>
    <row r="85" spans="1:11" ht="15" customHeight="1" x14ac:dyDescent="0.25">
      <c r="A85" s="640" t="s">
        <v>839</v>
      </c>
      <c r="B85" s="629" t="s">
        <v>1074</v>
      </c>
      <c r="C85" s="17">
        <v>2020</v>
      </c>
      <c r="D85" s="629" t="s">
        <v>1075</v>
      </c>
      <c r="E85" s="296">
        <v>32090.3</v>
      </c>
      <c r="F85" s="297">
        <v>0.60299999999999998</v>
      </c>
      <c r="G85" s="17" t="s">
        <v>1076</v>
      </c>
      <c r="H85" s="298" t="s">
        <v>926</v>
      </c>
      <c r="J85" s="305"/>
      <c r="K85" s="290"/>
    </row>
    <row r="86" spans="1:11" x14ac:dyDescent="0.25">
      <c r="A86" s="641"/>
      <c r="B86" s="630"/>
      <c r="C86" s="17">
        <v>2021</v>
      </c>
      <c r="D86" s="630"/>
      <c r="E86" s="296">
        <v>80974</v>
      </c>
      <c r="F86" s="297">
        <v>1</v>
      </c>
      <c r="G86" s="17" t="s">
        <v>1077</v>
      </c>
      <c r="H86" s="298" t="s">
        <v>926</v>
      </c>
      <c r="J86" s="305"/>
      <c r="K86" s="290"/>
    </row>
    <row r="87" spans="1:11" x14ac:dyDescent="0.25">
      <c r="A87" s="641"/>
      <c r="B87" s="630"/>
      <c r="C87" s="17">
        <v>2022</v>
      </c>
      <c r="D87" s="630"/>
      <c r="E87" s="296">
        <v>89545</v>
      </c>
      <c r="F87" s="297">
        <v>0.99</v>
      </c>
      <c r="G87" s="17" t="s">
        <v>1078</v>
      </c>
      <c r="H87" s="298" t="s">
        <v>926</v>
      </c>
      <c r="J87" s="305"/>
      <c r="K87" s="290"/>
    </row>
    <row r="88" spans="1:11" x14ac:dyDescent="0.25">
      <c r="A88" s="641"/>
      <c r="B88" s="630"/>
      <c r="C88" s="17">
        <v>2023</v>
      </c>
      <c r="D88" s="631"/>
      <c r="E88" s="296">
        <v>97312</v>
      </c>
      <c r="F88" s="297">
        <v>0.99</v>
      </c>
      <c r="G88" s="17" t="s">
        <v>1079</v>
      </c>
      <c r="H88" s="298" t="s">
        <v>926</v>
      </c>
      <c r="J88" s="305"/>
      <c r="K88" s="290"/>
    </row>
    <row r="89" spans="1:11" ht="27" x14ac:dyDescent="0.25">
      <c r="A89" s="641"/>
      <c r="B89" s="630"/>
      <c r="C89" s="17" t="s">
        <v>862</v>
      </c>
      <c r="D89" s="17" t="s">
        <v>1080</v>
      </c>
      <c r="E89" s="296">
        <v>74591</v>
      </c>
      <c r="F89" s="297">
        <v>1</v>
      </c>
      <c r="G89" s="17" t="s">
        <v>1077</v>
      </c>
      <c r="H89" s="17" t="s">
        <v>1081</v>
      </c>
      <c r="J89" s="305"/>
      <c r="K89" s="290"/>
    </row>
    <row r="90" spans="1:11" x14ac:dyDescent="0.25">
      <c r="A90" s="641"/>
      <c r="B90" s="630"/>
      <c r="C90" s="17">
        <v>2020</v>
      </c>
      <c r="D90" s="629" t="s">
        <v>1082</v>
      </c>
      <c r="E90" s="296">
        <v>32012.5</v>
      </c>
      <c r="F90" s="297">
        <v>0.443</v>
      </c>
      <c r="G90" s="17" t="s">
        <v>1083</v>
      </c>
      <c r="H90" s="298" t="s">
        <v>926</v>
      </c>
      <c r="J90" s="305"/>
      <c r="K90" s="290"/>
    </row>
    <row r="91" spans="1:11" x14ac:dyDescent="0.25">
      <c r="A91" s="641"/>
      <c r="B91" s="630"/>
      <c r="C91" s="17">
        <v>2021</v>
      </c>
      <c r="D91" s="630"/>
      <c r="E91" s="296">
        <v>19157</v>
      </c>
      <c r="F91" s="297">
        <v>0.39300000000000002</v>
      </c>
      <c r="G91" s="17" t="s">
        <v>1084</v>
      </c>
      <c r="H91" s="298" t="s">
        <v>926</v>
      </c>
      <c r="J91" s="305"/>
      <c r="K91" s="290"/>
    </row>
    <row r="92" spans="1:11" x14ac:dyDescent="0.25">
      <c r="A92" s="641"/>
      <c r="B92" s="630"/>
      <c r="C92" s="17">
        <v>2022</v>
      </c>
      <c r="D92" s="630"/>
      <c r="E92" s="296">
        <v>1218779.3</v>
      </c>
      <c r="F92" s="297">
        <v>1</v>
      </c>
      <c r="G92" s="17" t="s">
        <v>1085</v>
      </c>
      <c r="H92" s="298" t="s">
        <v>926</v>
      </c>
      <c r="J92" s="305"/>
      <c r="K92" s="290"/>
    </row>
    <row r="93" spans="1:11" x14ac:dyDescent="0.25">
      <c r="A93" s="641"/>
      <c r="B93" s="630"/>
      <c r="C93" s="17">
        <v>2023</v>
      </c>
      <c r="D93" s="631"/>
      <c r="E93" s="296">
        <v>1510153</v>
      </c>
      <c r="F93" s="297">
        <v>1</v>
      </c>
      <c r="G93" s="17" t="s">
        <v>1086</v>
      </c>
      <c r="H93" s="298" t="s">
        <v>926</v>
      </c>
      <c r="J93" s="305"/>
      <c r="K93" s="290"/>
    </row>
    <row r="94" spans="1:11" ht="27" x14ac:dyDescent="0.25">
      <c r="A94" s="641"/>
      <c r="B94" s="630"/>
      <c r="C94" s="17" t="s">
        <v>862</v>
      </c>
      <c r="D94" s="17" t="s">
        <v>1087</v>
      </c>
      <c r="E94" s="296">
        <v>1204016</v>
      </c>
      <c r="F94" s="297">
        <v>0.04</v>
      </c>
      <c r="G94" s="17" t="s">
        <v>1084</v>
      </c>
      <c r="H94" s="17" t="s">
        <v>1084</v>
      </c>
      <c r="J94" s="305"/>
      <c r="K94" s="290"/>
    </row>
    <row r="95" spans="1:11" ht="21.75" customHeight="1" x14ac:dyDescent="0.25">
      <c r="A95" s="641"/>
      <c r="B95" s="630"/>
      <c r="C95" s="17">
        <v>2020</v>
      </c>
      <c r="D95" s="632" t="s">
        <v>1088</v>
      </c>
      <c r="E95" s="296">
        <v>17500</v>
      </c>
      <c r="F95" s="297">
        <v>0.75</v>
      </c>
      <c r="G95" s="17" t="s">
        <v>910</v>
      </c>
      <c r="H95" s="298" t="s">
        <v>926</v>
      </c>
      <c r="J95" s="305"/>
      <c r="K95" s="290"/>
    </row>
    <row r="96" spans="1:11" ht="21.75" customHeight="1" x14ac:dyDescent="0.25">
      <c r="A96" s="641"/>
      <c r="B96" s="630"/>
      <c r="C96" s="17">
        <v>2021</v>
      </c>
      <c r="D96" s="632"/>
      <c r="E96" s="296">
        <v>5500000</v>
      </c>
      <c r="F96" s="297">
        <v>1</v>
      </c>
      <c r="G96" s="17" t="s">
        <v>1089</v>
      </c>
      <c r="H96" s="298" t="s">
        <v>926</v>
      </c>
      <c r="J96" s="305"/>
      <c r="K96" s="290"/>
    </row>
    <row r="97" spans="1:12" ht="15" customHeight="1" x14ac:dyDescent="0.25">
      <c r="A97" s="641"/>
      <c r="B97" s="630"/>
      <c r="C97" s="17" t="s">
        <v>862</v>
      </c>
      <c r="D97" s="629" t="s">
        <v>1090</v>
      </c>
      <c r="E97" s="296">
        <v>5500000</v>
      </c>
      <c r="F97" s="297">
        <v>1</v>
      </c>
      <c r="G97" s="17" t="s">
        <v>1089</v>
      </c>
      <c r="H97" s="298" t="s">
        <v>1091</v>
      </c>
      <c r="J97" s="305"/>
      <c r="K97" s="290"/>
    </row>
    <row r="98" spans="1:12" ht="13.5" customHeight="1" x14ac:dyDescent="0.25">
      <c r="A98" s="641"/>
      <c r="B98" s="630"/>
      <c r="C98" s="17">
        <v>2022</v>
      </c>
      <c r="D98" s="630"/>
      <c r="E98" s="296">
        <v>5886684</v>
      </c>
      <c r="F98" s="297">
        <v>0.99</v>
      </c>
      <c r="G98" s="17" t="s">
        <v>1092</v>
      </c>
      <c r="H98" s="298" t="s">
        <v>926</v>
      </c>
      <c r="J98" s="305"/>
      <c r="K98" s="290"/>
    </row>
    <row r="99" spans="1:12" ht="23.25" customHeight="1" x14ac:dyDescent="0.25">
      <c r="A99" s="641"/>
      <c r="B99" s="630"/>
      <c r="C99" s="17">
        <v>2023</v>
      </c>
      <c r="D99" s="631"/>
      <c r="E99" s="296">
        <v>5772290</v>
      </c>
      <c r="F99" s="297">
        <v>1</v>
      </c>
      <c r="G99" s="17" t="s">
        <v>1093</v>
      </c>
      <c r="H99" s="298" t="s">
        <v>926</v>
      </c>
      <c r="J99" s="305"/>
      <c r="K99" s="290"/>
    </row>
    <row r="100" spans="1:12" ht="40.5" x14ac:dyDescent="0.25">
      <c r="A100" s="306" t="s">
        <v>839</v>
      </c>
      <c r="B100" s="17" t="s">
        <v>1094</v>
      </c>
      <c r="C100" s="17" t="s">
        <v>862</v>
      </c>
      <c r="D100" s="17" t="s">
        <v>1095</v>
      </c>
      <c r="E100" s="296">
        <v>500</v>
      </c>
      <c r="F100" s="297">
        <v>1</v>
      </c>
      <c r="G100" s="17" t="s">
        <v>1096</v>
      </c>
      <c r="H100" s="298" t="s">
        <v>919</v>
      </c>
    </row>
    <row r="101" spans="1:12" ht="36" x14ac:dyDescent="0.25">
      <c r="A101" s="306" t="s">
        <v>839</v>
      </c>
      <c r="B101" s="9" t="s">
        <v>1097</v>
      </c>
      <c r="C101" s="9" t="s">
        <v>862</v>
      </c>
      <c r="D101" s="9" t="s">
        <v>1098</v>
      </c>
      <c r="E101" s="85">
        <v>113500</v>
      </c>
      <c r="F101" s="28">
        <v>1</v>
      </c>
      <c r="G101" s="9" t="s">
        <v>1099</v>
      </c>
      <c r="H101" s="294" t="s">
        <v>926</v>
      </c>
    </row>
    <row r="102" spans="1:12" ht="36" x14ac:dyDescent="0.25">
      <c r="A102" s="306" t="s">
        <v>839</v>
      </c>
      <c r="B102" s="9" t="s">
        <v>1100</v>
      </c>
      <c r="C102" s="9" t="s">
        <v>862</v>
      </c>
      <c r="D102" s="9" t="s">
        <v>1101</v>
      </c>
      <c r="E102" s="85">
        <v>188583</v>
      </c>
      <c r="F102" s="28">
        <v>1</v>
      </c>
      <c r="G102" s="9" t="s">
        <v>1102</v>
      </c>
      <c r="H102" s="294" t="s">
        <v>926</v>
      </c>
      <c r="K102" s="305"/>
      <c r="L102" s="290"/>
    </row>
    <row r="103" spans="1:12" ht="40.5" x14ac:dyDescent="0.25">
      <c r="A103" s="306" t="s">
        <v>839</v>
      </c>
      <c r="B103" s="9" t="s">
        <v>1103</v>
      </c>
      <c r="C103" s="9" t="s">
        <v>862</v>
      </c>
      <c r="D103" s="9" t="s">
        <v>1101</v>
      </c>
      <c r="E103" s="85">
        <v>45270</v>
      </c>
      <c r="F103" s="28">
        <v>1</v>
      </c>
      <c r="G103" s="9" t="s">
        <v>1104</v>
      </c>
      <c r="H103" s="294" t="s">
        <v>926</v>
      </c>
      <c r="K103" s="305"/>
      <c r="L103" s="290"/>
    </row>
    <row r="104" spans="1:12" ht="26.25" customHeight="1" x14ac:dyDescent="0.25">
      <c r="A104" s="640" t="s">
        <v>839</v>
      </c>
      <c r="B104" s="625" t="s">
        <v>1105</v>
      </c>
      <c r="C104" s="9">
        <v>2022</v>
      </c>
      <c r="D104" s="625" t="s">
        <v>1106</v>
      </c>
      <c r="E104" s="85">
        <v>5</v>
      </c>
      <c r="F104" s="28">
        <v>1</v>
      </c>
      <c r="G104" s="9" t="s">
        <v>1107</v>
      </c>
      <c r="H104" s="294" t="s">
        <v>1108</v>
      </c>
    </row>
    <row r="105" spans="1:12" ht="26.25" customHeight="1" x14ac:dyDescent="0.25">
      <c r="A105" s="642"/>
      <c r="B105" s="628"/>
      <c r="C105" s="9">
        <v>2023</v>
      </c>
      <c r="D105" s="628"/>
      <c r="E105" s="85">
        <v>10</v>
      </c>
      <c r="F105" s="28">
        <v>1</v>
      </c>
      <c r="G105" s="9" t="s">
        <v>1023</v>
      </c>
      <c r="H105" s="294" t="s">
        <v>1109</v>
      </c>
    </row>
    <row r="106" spans="1:12" x14ac:dyDescent="0.25">
      <c r="A106" s="640" t="s">
        <v>839</v>
      </c>
      <c r="B106" s="629" t="s">
        <v>1110</v>
      </c>
      <c r="C106" s="17" t="s">
        <v>862</v>
      </c>
      <c r="D106" s="629" t="s">
        <v>1111</v>
      </c>
      <c r="E106" s="296">
        <v>50000</v>
      </c>
      <c r="F106" s="297">
        <v>1</v>
      </c>
      <c r="G106" s="17" t="s">
        <v>1112</v>
      </c>
      <c r="H106" s="298" t="s">
        <v>926</v>
      </c>
    </row>
    <row r="107" spans="1:12" x14ac:dyDescent="0.25">
      <c r="A107" s="641"/>
      <c r="B107" s="630"/>
      <c r="C107" s="17">
        <v>2022</v>
      </c>
      <c r="D107" s="630"/>
      <c r="E107" s="296">
        <v>15000</v>
      </c>
      <c r="F107" s="297">
        <v>1</v>
      </c>
      <c r="G107" s="17" t="s">
        <v>1113</v>
      </c>
      <c r="H107" s="298" t="s">
        <v>1114</v>
      </c>
    </row>
    <row r="108" spans="1:12" x14ac:dyDescent="0.25">
      <c r="A108" s="642"/>
      <c r="B108" s="631"/>
      <c r="C108" s="17">
        <v>2023</v>
      </c>
      <c r="D108" s="631"/>
      <c r="E108" s="296">
        <v>1500</v>
      </c>
      <c r="F108" s="297">
        <v>1</v>
      </c>
      <c r="G108" s="17" t="s">
        <v>1115</v>
      </c>
      <c r="H108" s="298" t="s">
        <v>1116</v>
      </c>
    </row>
    <row r="109" spans="1:12" ht="36" x14ac:dyDescent="0.25">
      <c r="A109" s="306" t="s">
        <v>839</v>
      </c>
      <c r="B109" s="17" t="s">
        <v>1117</v>
      </c>
      <c r="C109" s="17" t="s">
        <v>862</v>
      </c>
      <c r="D109" s="17" t="s">
        <v>1118</v>
      </c>
      <c r="E109" s="296">
        <v>500</v>
      </c>
      <c r="F109" s="297">
        <v>1</v>
      </c>
      <c r="G109" s="17" t="s">
        <v>1119</v>
      </c>
      <c r="H109" s="298" t="s">
        <v>1119</v>
      </c>
    </row>
    <row r="110" spans="1:12" ht="36" x14ac:dyDescent="0.25">
      <c r="A110" s="306" t="s">
        <v>839</v>
      </c>
      <c r="B110" s="9" t="s">
        <v>1120</v>
      </c>
      <c r="C110" s="9" t="s">
        <v>862</v>
      </c>
      <c r="D110" s="9" t="s">
        <v>1121</v>
      </c>
      <c r="E110" s="85">
        <v>486956</v>
      </c>
      <c r="F110" s="28">
        <v>1</v>
      </c>
      <c r="G110" s="9" t="s">
        <v>1122</v>
      </c>
      <c r="H110" s="294" t="s">
        <v>926</v>
      </c>
      <c r="J110" s="290"/>
      <c r="K110" s="305"/>
    </row>
    <row r="111" spans="1:12" ht="36" x14ac:dyDescent="0.25">
      <c r="A111" s="306" t="s">
        <v>839</v>
      </c>
      <c r="B111" s="9" t="s">
        <v>1123</v>
      </c>
      <c r="C111" s="9" t="s">
        <v>862</v>
      </c>
      <c r="D111" s="9" t="s">
        <v>1124</v>
      </c>
      <c r="E111" s="85">
        <v>39043</v>
      </c>
      <c r="F111" s="28">
        <v>0.01</v>
      </c>
      <c r="G111" s="9" t="s">
        <v>1125</v>
      </c>
      <c r="H111" s="294" t="s">
        <v>926</v>
      </c>
      <c r="J111" s="290"/>
    </row>
    <row r="112" spans="1:12" ht="67.5" x14ac:dyDescent="0.25">
      <c r="A112" s="306" t="s">
        <v>839</v>
      </c>
      <c r="B112" s="9" t="s">
        <v>1126</v>
      </c>
      <c r="C112" s="9" t="s">
        <v>862</v>
      </c>
      <c r="D112" s="9" t="s">
        <v>1127</v>
      </c>
      <c r="E112" s="85">
        <v>120</v>
      </c>
      <c r="F112" s="28">
        <v>0.99</v>
      </c>
      <c r="G112" s="9" t="s">
        <v>1128</v>
      </c>
      <c r="H112" s="294" t="s">
        <v>1128</v>
      </c>
    </row>
    <row r="113" spans="1:8" ht="36" x14ac:dyDescent="0.25">
      <c r="A113" s="306" t="s">
        <v>839</v>
      </c>
      <c r="B113" s="9" t="s">
        <v>1129</v>
      </c>
      <c r="C113" s="9" t="s">
        <v>862</v>
      </c>
      <c r="D113" s="9" t="s">
        <v>1130</v>
      </c>
      <c r="E113" s="85">
        <v>98235</v>
      </c>
      <c r="F113" s="28">
        <v>1</v>
      </c>
      <c r="G113" s="9" t="s">
        <v>1131</v>
      </c>
      <c r="H113" s="294" t="s">
        <v>926</v>
      </c>
    </row>
    <row r="114" spans="1:8" ht="36" x14ac:dyDescent="0.25">
      <c r="A114" s="306" t="s">
        <v>839</v>
      </c>
      <c r="B114" s="9" t="s">
        <v>1132</v>
      </c>
      <c r="C114" s="9" t="s">
        <v>862</v>
      </c>
      <c r="D114" s="9" t="s">
        <v>1133</v>
      </c>
      <c r="E114" s="85">
        <v>15500</v>
      </c>
      <c r="F114" s="28">
        <v>1</v>
      </c>
      <c r="G114" s="9" t="s">
        <v>1134</v>
      </c>
      <c r="H114" s="294" t="s">
        <v>926</v>
      </c>
    </row>
    <row r="115" spans="1:8" ht="36" x14ac:dyDescent="0.25">
      <c r="A115" s="306" t="s">
        <v>839</v>
      </c>
      <c r="B115" s="9" t="s">
        <v>1135</v>
      </c>
      <c r="C115" s="9" t="s">
        <v>862</v>
      </c>
      <c r="D115" s="9" t="s">
        <v>1136</v>
      </c>
      <c r="E115" s="85">
        <v>25000</v>
      </c>
      <c r="F115" s="28">
        <v>1</v>
      </c>
      <c r="G115" s="9" t="s">
        <v>1137</v>
      </c>
      <c r="H115" s="294" t="s">
        <v>926</v>
      </c>
    </row>
    <row r="116" spans="1:8" ht="36" x14ac:dyDescent="0.25">
      <c r="A116" s="306" t="s">
        <v>839</v>
      </c>
      <c r="B116" s="17" t="s">
        <v>1138</v>
      </c>
      <c r="C116" s="17" t="s">
        <v>862</v>
      </c>
      <c r="D116" s="17" t="s">
        <v>1139</v>
      </c>
      <c r="E116" s="296">
        <v>716743897</v>
      </c>
      <c r="F116" s="297">
        <v>0.89</v>
      </c>
      <c r="G116" s="17" t="s">
        <v>1140</v>
      </c>
      <c r="H116" s="298" t="s">
        <v>1141</v>
      </c>
    </row>
    <row r="117" spans="1:8" ht="36" x14ac:dyDescent="0.25">
      <c r="A117" s="306" t="s">
        <v>839</v>
      </c>
      <c r="B117" s="9" t="s">
        <v>1142</v>
      </c>
      <c r="C117" s="9" t="s">
        <v>862</v>
      </c>
      <c r="D117" s="9" t="s">
        <v>1143</v>
      </c>
      <c r="E117" s="85">
        <v>797</v>
      </c>
      <c r="F117" s="28">
        <v>1</v>
      </c>
      <c r="G117" s="9" t="s">
        <v>1144</v>
      </c>
      <c r="H117" s="294" t="s">
        <v>1145</v>
      </c>
    </row>
    <row r="118" spans="1:8" ht="36" x14ac:dyDescent="0.25">
      <c r="A118" s="306" t="s">
        <v>839</v>
      </c>
      <c r="B118" s="9" t="s">
        <v>1146</v>
      </c>
      <c r="C118" s="9" t="s">
        <v>862</v>
      </c>
      <c r="D118" s="9" t="s">
        <v>1147</v>
      </c>
      <c r="E118" s="85">
        <v>20</v>
      </c>
      <c r="F118" s="28">
        <v>1</v>
      </c>
      <c r="G118" s="9" t="s">
        <v>1047</v>
      </c>
      <c r="H118" s="294" t="s">
        <v>1047</v>
      </c>
    </row>
    <row r="119" spans="1:8" ht="20.25" customHeight="1" x14ac:dyDescent="0.25">
      <c r="A119" s="640" t="s">
        <v>839</v>
      </c>
      <c r="B119" s="625" t="s">
        <v>1148</v>
      </c>
      <c r="C119" s="9" t="s">
        <v>862</v>
      </c>
      <c r="D119" s="625" t="s">
        <v>1149</v>
      </c>
      <c r="E119" s="85">
        <v>4000</v>
      </c>
      <c r="F119" s="28">
        <v>1</v>
      </c>
      <c r="G119" s="9" t="s">
        <v>1150</v>
      </c>
      <c r="H119" s="294" t="s">
        <v>1151</v>
      </c>
    </row>
    <row r="120" spans="1:8" ht="20.25" customHeight="1" x14ac:dyDescent="0.25">
      <c r="A120" s="641"/>
      <c r="B120" s="626"/>
      <c r="C120" s="9">
        <v>2022</v>
      </c>
      <c r="D120" s="626"/>
      <c r="E120" s="85">
        <v>750</v>
      </c>
      <c r="F120" s="28">
        <v>0.59499999999999997</v>
      </c>
      <c r="G120" s="9" t="s">
        <v>1152</v>
      </c>
      <c r="H120" s="294" t="s">
        <v>916</v>
      </c>
    </row>
    <row r="121" spans="1:8" ht="20.25" customHeight="1" x14ac:dyDescent="0.25">
      <c r="A121" s="642"/>
      <c r="B121" s="628"/>
      <c r="C121" s="9">
        <v>2023</v>
      </c>
      <c r="D121" s="628"/>
      <c r="E121" s="85">
        <v>2465</v>
      </c>
      <c r="F121" s="28">
        <v>0.66800000000000004</v>
      </c>
      <c r="G121" s="9" t="s">
        <v>1153</v>
      </c>
      <c r="H121" s="294" t="s">
        <v>1154</v>
      </c>
    </row>
    <row r="122" spans="1:8" ht="27" x14ac:dyDescent="0.25">
      <c r="A122" s="622" t="s">
        <v>839</v>
      </c>
      <c r="B122" s="625" t="s">
        <v>1155</v>
      </c>
      <c r="C122" s="9">
        <v>2022</v>
      </c>
      <c r="D122" s="9" t="s">
        <v>1156</v>
      </c>
      <c r="E122" s="85">
        <v>0.3</v>
      </c>
      <c r="F122" s="28">
        <v>0</v>
      </c>
      <c r="G122" s="9" t="s">
        <v>1157</v>
      </c>
      <c r="H122" s="294" t="s">
        <v>1158</v>
      </c>
    </row>
    <row r="123" spans="1:8" ht="27" x14ac:dyDescent="0.25">
      <c r="A123" s="624"/>
      <c r="B123" s="628"/>
      <c r="C123" s="9">
        <v>2023</v>
      </c>
      <c r="D123" s="9" t="s">
        <v>1159</v>
      </c>
      <c r="E123" s="85">
        <v>0.3</v>
      </c>
      <c r="F123" s="28">
        <v>0.25</v>
      </c>
      <c r="G123" s="9" t="s">
        <v>1157</v>
      </c>
      <c r="H123" s="294" t="s">
        <v>1160</v>
      </c>
    </row>
    <row r="124" spans="1:8" x14ac:dyDescent="0.25">
      <c r="A124" s="622" t="s">
        <v>839</v>
      </c>
      <c r="B124" s="625" t="s">
        <v>1161</v>
      </c>
      <c r="C124" s="9" t="s">
        <v>862</v>
      </c>
      <c r="D124" s="625" t="s">
        <v>1162</v>
      </c>
      <c r="E124" s="85">
        <v>6000</v>
      </c>
      <c r="F124" s="28">
        <v>1</v>
      </c>
      <c r="G124" s="9" t="s">
        <v>1163</v>
      </c>
      <c r="H124" s="294" t="s">
        <v>1163</v>
      </c>
    </row>
    <row r="125" spans="1:8" x14ac:dyDescent="0.25">
      <c r="A125" s="623"/>
      <c r="B125" s="626"/>
      <c r="C125" s="9">
        <v>2023</v>
      </c>
      <c r="D125" s="628"/>
      <c r="E125" s="85">
        <v>40</v>
      </c>
      <c r="F125" s="28">
        <v>1</v>
      </c>
      <c r="G125" s="9" t="s">
        <v>1164</v>
      </c>
      <c r="H125" s="294" t="s">
        <v>1165</v>
      </c>
    </row>
    <row r="126" spans="1:8" ht="27" x14ac:dyDescent="0.25">
      <c r="A126" s="624"/>
      <c r="B126" s="626"/>
      <c r="C126" s="9">
        <v>2022</v>
      </c>
      <c r="D126" s="9" t="s">
        <v>1166</v>
      </c>
      <c r="E126" s="85">
        <v>2000</v>
      </c>
      <c r="F126" s="28">
        <v>0.86499999999999999</v>
      </c>
      <c r="G126" s="9" t="s">
        <v>1167</v>
      </c>
      <c r="H126" s="294" t="s">
        <v>1168</v>
      </c>
    </row>
    <row r="127" spans="1:8" ht="40.5" x14ac:dyDescent="0.25">
      <c r="A127" s="292" t="s">
        <v>839</v>
      </c>
      <c r="B127" s="9" t="s">
        <v>1169</v>
      </c>
      <c r="C127" s="9" t="s">
        <v>862</v>
      </c>
      <c r="D127" s="9" t="s">
        <v>1170</v>
      </c>
      <c r="E127" s="85">
        <v>2</v>
      </c>
      <c r="F127" s="28">
        <v>1</v>
      </c>
      <c r="G127" s="9" t="s">
        <v>1160</v>
      </c>
      <c r="H127" s="294" t="s">
        <v>926</v>
      </c>
    </row>
    <row r="128" spans="1:8" ht="36" x14ac:dyDescent="0.25">
      <c r="A128" s="292" t="s">
        <v>839</v>
      </c>
      <c r="B128" s="9" t="s">
        <v>1171</v>
      </c>
      <c r="C128" s="9" t="s">
        <v>862</v>
      </c>
      <c r="D128" s="9" t="s">
        <v>1172</v>
      </c>
      <c r="E128" s="85">
        <v>220000</v>
      </c>
      <c r="F128" s="28">
        <v>0.94</v>
      </c>
      <c r="G128" s="9" t="s">
        <v>1173</v>
      </c>
      <c r="H128" s="294" t="s">
        <v>926</v>
      </c>
    </row>
    <row r="129" spans="1:8" ht="36" x14ac:dyDescent="0.25">
      <c r="A129" s="292" t="s">
        <v>839</v>
      </c>
      <c r="B129" s="9" t="s">
        <v>1174</v>
      </c>
      <c r="C129" s="9" t="s">
        <v>862</v>
      </c>
      <c r="D129" s="9" t="s">
        <v>1175</v>
      </c>
      <c r="E129" s="85">
        <v>350000</v>
      </c>
      <c r="F129" s="28">
        <v>1</v>
      </c>
      <c r="G129" s="9" t="s">
        <v>1176</v>
      </c>
      <c r="H129" s="294" t="s">
        <v>926</v>
      </c>
    </row>
    <row r="130" spans="1:8" ht="36" x14ac:dyDescent="0.25">
      <c r="A130" s="292" t="s">
        <v>839</v>
      </c>
      <c r="B130" s="9" t="s">
        <v>1177</v>
      </c>
      <c r="C130" s="9" t="s">
        <v>862</v>
      </c>
      <c r="D130" s="9" t="s">
        <v>1178</v>
      </c>
      <c r="E130" s="85">
        <v>614</v>
      </c>
      <c r="F130" s="28">
        <v>0.97</v>
      </c>
      <c r="G130" s="9" t="s">
        <v>1179</v>
      </c>
      <c r="H130" s="294" t="s">
        <v>1179</v>
      </c>
    </row>
    <row r="131" spans="1:8" ht="24.75" customHeight="1" x14ac:dyDescent="0.25">
      <c r="A131" s="622" t="s">
        <v>839</v>
      </c>
      <c r="B131" s="625" t="s">
        <v>1180</v>
      </c>
      <c r="C131" s="9">
        <v>2022</v>
      </c>
      <c r="D131" s="625" t="s">
        <v>1181</v>
      </c>
      <c r="E131" s="85">
        <v>12.5</v>
      </c>
      <c r="F131" s="28">
        <v>1</v>
      </c>
      <c r="G131" s="9" t="s">
        <v>1077</v>
      </c>
      <c r="H131" s="294" t="s">
        <v>1182</v>
      </c>
    </row>
    <row r="132" spans="1:8" x14ac:dyDescent="0.25">
      <c r="A132" s="624"/>
      <c r="B132" s="628"/>
      <c r="C132" s="9">
        <v>2023</v>
      </c>
      <c r="D132" s="628"/>
      <c r="E132" s="85">
        <v>250</v>
      </c>
      <c r="F132" s="28">
        <v>0.75</v>
      </c>
      <c r="G132" s="9" t="s">
        <v>1077</v>
      </c>
      <c r="H132" s="294" t="s">
        <v>1183</v>
      </c>
    </row>
    <row r="133" spans="1:8" ht="30" customHeight="1" x14ac:dyDescent="0.25">
      <c r="A133" s="622" t="s">
        <v>839</v>
      </c>
      <c r="B133" s="625" t="s">
        <v>1184</v>
      </c>
      <c r="C133" s="9">
        <v>2022</v>
      </c>
      <c r="D133" s="625" t="s">
        <v>1185</v>
      </c>
      <c r="E133" s="85">
        <v>0.3</v>
      </c>
      <c r="F133" s="28">
        <v>0</v>
      </c>
      <c r="G133" s="9" t="s">
        <v>1186</v>
      </c>
      <c r="H133" s="294" t="s">
        <v>1187</v>
      </c>
    </row>
    <row r="134" spans="1:8" ht="30" customHeight="1" x14ac:dyDescent="0.25">
      <c r="A134" s="624"/>
      <c r="B134" s="628"/>
      <c r="C134" s="9">
        <v>2023</v>
      </c>
      <c r="D134" s="628"/>
      <c r="E134" s="85">
        <v>0.5</v>
      </c>
      <c r="F134" s="28">
        <v>0</v>
      </c>
      <c r="G134" s="9" t="s">
        <v>1188</v>
      </c>
      <c r="H134" s="294" t="s">
        <v>1189</v>
      </c>
    </row>
    <row r="135" spans="1:8" ht="36" x14ac:dyDescent="0.25">
      <c r="A135" s="292" t="s">
        <v>839</v>
      </c>
      <c r="B135" s="9" t="s">
        <v>1190</v>
      </c>
      <c r="C135" s="9" t="s">
        <v>862</v>
      </c>
      <c r="D135" s="9" t="s">
        <v>1191</v>
      </c>
      <c r="E135" s="85">
        <v>478327</v>
      </c>
      <c r="F135" s="28">
        <v>1</v>
      </c>
      <c r="G135" s="9" t="s">
        <v>1192</v>
      </c>
      <c r="H135" s="294" t="s">
        <v>926</v>
      </c>
    </row>
    <row r="136" spans="1:8" ht="31.5" customHeight="1" x14ac:dyDescent="0.25">
      <c r="A136" s="622" t="s">
        <v>839</v>
      </c>
      <c r="B136" s="625" t="s">
        <v>1193</v>
      </c>
      <c r="C136" s="9">
        <v>2022</v>
      </c>
      <c r="D136" s="9" t="s">
        <v>1194</v>
      </c>
      <c r="E136" s="85">
        <v>357.3</v>
      </c>
      <c r="F136" s="28">
        <v>1</v>
      </c>
      <c r="G136" s="9" t="s">
        <v>1195</v>
      </c>
      <c r="H136" s="294" t="s">
        <v>1196</v>
      </c>
    </row>
    <row r="137" spans="1:8" ht="31.5" customHeight="1" x14ac:dyDescent="0.25">
      <c r="A137" s="624"/>
      <c r="B137" s="628"/>
      <c r="C137" s="9">
        <v>2023</v>
      </c>
      <c r="D137" s="9" t="s">
        <v>1197</v>
      </c>
      <c r="E137" s="85">
        <v>1430</v>
      </c>
      <c r="F137" s="28">
        <v>0.745</v>
      </c>
      <c r="G137" s="9" t="s">
        <v>1195</v>
      </c>
      <c r="H137" s="294" t="s">
        <v>1198</v>
      </c>
    </row>
    <row r="138" spans="1:8" ht="15" customHeight="1" x14ac:dyDescent="0.25">
      <c r="A138" s="622" t="s">
        <v>841</v>
      </c>
      <c r="B138" s="644" t="s">
        <v>1199</v>
      </c>
      <c r="C138" s="293">
        <v>2020</v>
      </c>
      <c r="D138" s="644" t="s">
        <v>1200</v>
      </c>
      <c r="E138" s="85">
        <v>9.8000000000000007</v>
      </c>
      <c r="F138" s="301">
        <v>0.22500000000000001</v>
      </c>
      <c r="G138" s="9" t="s">
        <v>1201</v>
      </c>
      <c r="H138" s="294" t="s">
        <v>1202</v>
      </c>
    </row>
    <row r="139" spans="1:8" x14ac:dyDescent="0.25">
      <c r="A139" s="623"/>
      <c r="B139" s="644"/>
      <c r="C139" s="293">
        <v>2021</v>
      </c>
      <c r="D139" s="644"/>
      <c r="E139" s="85">
        <v>10</v>
      </c>
      <c r="F139" s="301">
        <v>0.22500000000000001</v>
      </c>
      <c r="G139" s="9" t="s">
        <v>1203</v>
      </c>
      <c r="H139" s="294" t="s">
        <v>1204</v>
      </c>
    </row>
    <row r="140" spans="1:8" x14ac:dyDescent="0.25">
      <c r="A140" s="623"/>
      <c r="B140" s="644"/>
      <c r="C140" s="293">
        <v>2021</v>
      </c>
      <c r="D140" s="644" t="s">
        <v>1205</v>
      </c>
      <c r="E140" s="85">
        <v>354995</v>
      </c>
      <c r="F140" s="301">
        <v>0.59</v>
      </c>
      <c r="G140" s="9" t="s">
        <v>1203</v>
      </c>
      <c r="H140" s="294" t="s">
        <v>1204</v>
      </c>
    </row>
    <row r="141" spans="1:8" x14ac:dyDescent="0.25">
      <c r="A141" s="623"/>
      <c r="B141" s="644"/>
      <c r="C141" s="652">
        <v>2022</v>
      </c>
      <c r="D141" s="644"/>
      <c r="E141" s="85">
        <v>311239.8</v>
      </c>
      <c r="F141" s="301">
        <v>0.68300000000000005</v>
      </c>
      <c r="G141" s="9" t="s">
        <v>1206</v>
      </c>
      <c r="H141" s="294" t="s">
        <v>1207</v>
      </c>
    </row>
    <row r="142" spans="1:8" x14ac:dyDescent="0.25">
      <c r="A142" s="623"/>
      <c r="B142" s="644"/>
      <c r="C142" s="652"/>
      <c r="D142" s="644"/>
      <c r="E142" s="85">
        <v>354995</v>
      </c>
      <c r="F142" s="301">
        <v>0.59</v>
      </c>
      <c r="G142" s="9" t="s">
        <v>1203</v>
      </c>
      <c r="H142" s="294" t="s">
        <v>1204</v>
      </c>
    </row>
    <row r="143" spans="1:8" x14ac:dyDescent="0.25">
      <c r="A143" s="624"/>
      <c r="B143" s="644"/>
      <c r="C143" s="250">
        <v>2023</v>
      </c>
      <c r="D143" s="644"/>
      <c r="E143" s="85">
        <v>194569.5</v>
      </c>
      <c r="F143" s="301">
        <v>0.89500000000000002</v>
      </c>
      <c r="G143" s="9" t="s">
        <v>1208</v>
      </c>
      <c r="H143" s="294" t="s">
        <v>1209</v>
      </c>
    </row>
    <row r="144" spans="1:8" x14ac:dyDescent="0.25">
      <c r="A144" s="633" t="s">
        <v>841</v>
      </c>
      <c r="B144" s="644" t="s">
        <v>1210</v>
      </c>
      <c r="C144" s="293">
        <v>2020</v>
      </c>
      <c r="D144" s="644" t="s">
        <v>1211</v>
      </c>
      <c r="E144" s="85">
        <v>0.3</v>
      </c>
      <c r="F144" s="301">
        <v>0.25</v>
      </c>
      <c r="G144" s="9" t="s">
        <v>1212</v>
      </c>
      <c r="H144" s="294" t="s">
        <v>1213</v>
      </c>
    </row>
    <row r="145" spans="1:8" x14ac:dyDescent="0.25">
      <c r="A145" s="633"/>
      <c r="B145" s="644"/>
      <c r="C145" s="293">
        <v>2021</v>
      </c>
      <c r="D145" s="644"/>
      <c r="E145" s="85">
        <v>0.3</v>
      </c>
      <c r="F145" s="301">
        <v>0.25</v>
      </c>
      <c r="G145" s="9" t="s">
        <v>1214</v>
      </c>
      <c r="H145" s="294" t="s">
        <v>1215</v>
      </c>
    </row>
    <row r="146" spans="1:8" x14ac:dyDescent="0.25">
      <c r="A146" s="633"/>
      <c r="B146" s="644"/>
      <c r="C146" s="293">
        <v>2021</v>
      </c>
      <c r="D146" s="644" t="s">
        <v>1205</v>
      </c>
      <c r="E146" s="85">
        <v>10618</v>
      </c>
      <c r="F146" s="301">
        <v>0.97</v>
      </c>
      <c r="G146" s="9" t="s">
        <v>1216</v>
      </c>
      <c r="H146" s="294" t="s">
        <v>1217</v>
      </c>
    </row>
    <row r="147" spans="1:8" x14ac:dyDescent="0.25">
      <c r="A147" s="633"/>
      <c r="B147" s="644"/>
      <c r="C147" s="652">
        <v>2022</v>
      </c>
      <c r="D147" s="644"/>
      <c r="E147" s="85">
        <v>10840</v>
      </c>
      <c r="F147" s="301">
        <v>1</v>
      </c>
      <c r="G147" s="9" t="s">
        <v>1218</v>
      </c>
      <c r="H147" s="294" t="s">
        <v>1219</v>
      </c>
    </row>
    <row r="148" spans="1:8" x14ac:dyDescent="0.25">
      <c r="A148" s="633"/>
      <c r="B148" s="644"/>
      <c r="C148" s="652"/>
      <c r="D148" s="644"/>
      <c r="E148" s="85">
        <v>10618</v>
      </c>
      <c r="F148" s="301">
        <v>0.97</v>
      </c>
      <c r="G148" s="9" t="s">
        <v>1216</v>
      </c>
      <c r="H148" s="294" t="s">
        <v>1217</v>
      </c>
    </row>
    <row r="149" spans="1:8" x14ac:dyDescent="0.25">
      <c r="A149" s="633"/>
      <c r="B149" s="644"/>
      <c r="C149" s="250">
        <v>2023</v>
      </c>
      <c r="D149" s="644"/>
      <c r="E149" s="85">
        <v>13097</v>
      </c>
      <c r="F149" s="301">
        <v>0.98499999999999999</v>
      </c>
      <c r="G149" s="9" t="s">
        <v>1220</v>
      </c>
      <c r="H149" s="294" t="s">
        <v>1221</v>
      </c>
    </row>
    <row r="150" spans="1:8" ht="21.75" customHeight="1" x14ac:dyDescent="0.25">
      <c r="A150" s="633" t="s">
        <v>841</v>
      </c>
      <c r="B150" s="644" t="s">
        <v>1222</v>
      </c>
      <c r="C150" s="293">
        <v>2020</v>
      </c>
      <c r="D150" s="644" t="s">
        <v>1223</v>
      </c>
      <c r="E150" s="85">
        <v>2.5</v>
      </c>
      <c r="F150" s="301">
        <v>0.25</v>
      </c>
      <c r="G150" s="9" t="s">
        <v>1224</v>
      </c>
      <c r="H150" s="294" t="s">
        <v>1225</v>
      </c>
    </row>
    <row r="151" spans="1:8" ht="21.75" customHeight="1" x14ac:dyDescent="0.25">
      <c r="A151" s="633"/>
      <c r="B151" s="644"/>
      <c r="C151" s="293">
        <v>2021</v>
      </c>
      <c r="D151" s="644"/>
      <c r="E151" s="85">
        <v>3.5</v>
      </c>
      <c r="F151" s="301">
        <v>0.23300000000000001</v>
      </c>
      <c r="G151" s="9" t="s">
        <v>1226</v>
      </c>
      <c r="H151" s="294" t="s">
        <v>1227</v>
      </c>
    </row>
    <row r="152" spans="1:8" x14ac:dyDescent="0.25">
      <c r="A152" s="633"/>
      <c r="B152" s="644"/>
      <c r="C152" s="293">
        <v>2021</v>
      </c>
      <c r="D152" s="644" t="s">
        <v>1205</v>
      </c>
      <c r="E152" s="85">
        <v>86595</v>
      </c>
      <c r="F152" s="301">
        <v>0.97</v>
      </c>
      <c r="G152" s="9" t="s">
        <v>1228</v>
      </c>
      <c r="H152" s="294" t="s">
        <v>1229</v>
      </c>
    </row>
    <row r="153" spans="1:8" x14ac:dyDescent="0.25">
      <c r="A153" s="633"/>
      <c r="B153" s="644"/>
      <c r="C153" s="652">
        <v>2022</v>
      </c>
      <c r="D153" s="644"/>
      <c r="E153" s="85">
        <v>90059</v>
      </c>
      <c r="F153" s="301">
        <v>0.94299999999999995</v>
      </c>
      <c r="G153" s="9" t="s">
        <v>1230</v>
      </c>
      <c r="H153" s="294" t="s">
        <v>1231</v>
      </c>
    </row>
    <row r="154" spans="1:8" x14ac:dyDescent="0.25">
      <c r="A154" s="633"/>
      <c r="B154" s="644"/>
      <c r="C154" s="652"/>
      <c r="D154" s="644"/>
      <c r="E154" s="85">
        <v>86595</v>
      </c>
      <c r="F154" s="301">
        <v>0.97</v>
      </c>
      <c r="G154" s="9" t="s">
        <v>1228</v>
      </c>
      <c r="H154" s="294" t="s">
        <v>1229</v>
      </c>
    </row>
    <row r="155" spans="1:8" x14ac:dyDescent="0.25">
      <c r="A155" s="633"/>
      <c r="B155" s="644"/>
      <c r="C155" s="293">
        <v>2023</v>
      </c>
      <c r="D155" s="644"/>
      <c r="E155" s="85">
        <v>93661</v>
      </c>
      <c r="F155" s="301">
        <v>0.91</v>
      </c>
      <c r="G155" s="9" t="s">
        <v>1232</v>
      </c>
      <c r="H155" s="294" t="s">
        <v>1233</v>
      </c>
    </row>
    <row r="156" spans="1:8" x14ac:dyDescent="0.25">
      <c r="A156" s="633" t="s">
        <v>841</v>
      </c>
      <c r="B156" s="644" t="s">
        <v>1234</v>
      </c>
      <c r="C156" s="293">
        <v>2020</v>
      </c>
      <c r="D156" s="644" t="s">
        <v>1235</v>
      </c>
      <c r="E156" s="85">
        <v>7.3</v>
      </c>
      <c r="F156" s="301">
        <v>0.25</v>
      </c>
      <c r="G156" s="9" t="s">
        <v>1236</v>
      </c>
      <c r="H156" s="294" t="s">
        <v>1237</v>
      </c>
    </row>
    <row r="157" spans="1:8" x14ac:dyDescent="0.25">
      <c r="A157" s="633"/>
      <c r="B157" s="644"/>
      <c r="C157" s="293">
        <v>2021</v>
      </c>
      <c r="D157" s="644"/>
      <c r="E157" s="85">
        <v>5</v>
      </c>
      <c r="F157" s="301">
        <v>0.75</v>
      </c>
      <c r="G157" s="9" t="s">
        <v>1236</v>
      </c>
      <c r="H157" s="294" t="s">
        <v>1238</v>
      </c>
    </row>
    <row r="158" spans="1:8" x14ac:dyDescent="0.25">
      <c r="A158" s="633"/>
      <c r="B158" s="644"/>
      <c r="C158" s="293">
        <v>2022</v>
      </c>
      <c r="D158" s="644"/>
      <c r="E158" s="85">
        <v>3.5</v>
      </c>
      <c r="F158" s="301">
        <v>0.75</v>
      </c>
      <c r="G158" s="9" t="s">
        <v>1236</v>
      </c>
      <c r="H158" s="294" t="s">
        <v>1239</v>
      </c>
    </row>
    <row r="159" spans="1:8" x14ac:dyDescent="0.25">
      <c r="A159" s="633"/>
      <c r="B159" s="644"/>
      <c r="C159" s="293">
        <v>2023</v>
      </c>
      <c r="D159" s="644"/>
      <c r="E159" s="85">
        <v>5.5</v>
      </c>
      <c r="F159" s="301">
        <v>1</v>
      </c>
      <c r="G159" s="9" t="s">
        <v>1240</v>
      </c>
      <c r="H159" s="294" t="s">
        <v>1241</v>
      </c>
    </row>
    <row r="160" spans="1:8" ht="23.25" customHeight="1" x14ac:dyDescent="0.25">
      <c r="A160" s="633" t="s">
        <v>841</v>
      </c>
      <c r="B160" s="644" t="s">
        <v>1242</v>
      </c>
      <c r="C160" s="293">
        <v>2022</v>
      </c>
      <c r="D160" s="644" t="s">
        <v>1243</v>
      </c>
      <c r="E160" s="85">
        <v>750</v>
      </c>
      <c r="F160" s="301">
        <v>0</v>
      </c>
      <c r="G160" s="9" t="s">
        <v>1244</v>
      </c>
      <c r="H160" s="294" t="s">
        <v>1245</v>
      </c>
    </row>
    <row r="161" spans="1:12" ht="23.25" customHeight="1" x14ac:dyDescent="0.25">
      <c r="A161" s="633"/>
      <c r="B161" s="644"/>
      <c r="C161" s="250">
        <v>2023</v>
      </c>
      <c r="D161" s="644"/>
      <c r="E161" s="85">
        <v>0</v>
      </c>
      <c r="F161" s="301">
        <v>0</v>
      </c>
      <c r="G161" s="9" t="s">
        <v>1246</v>
      </c>
      <c r="H161" s="294" t="s">
        <v>1247</v>
      </c>
    </row>
    <row r="162" spans="1:12" x14ac:dyDescent="0.25">
      <c r="A162" s="622" t="s">
        <v>841</v>
      </c>
      <c r="B162" s="625" t="s">
        <v>1248</v>
      </c>
      <c r="C162" s="293">
        <v>2020</v>
      </c>
      <c r="D162" s="625" t="s">
        <v>1249</v>
      </c>
      <c r="E162" s="85">
        <v>150000</v>
      </c>
      <c r="F162" s="301">
        <v>0.10299999999999999</v>
      </c>
      <c r="G162" s="9" t="s">
        <v>1250</v>
      </c>
      <c r="H162" s="294" t="s">
        <v>1251</v>
      </c>
      <c r="J162" s="305"/>
      <c r="K162" s="305"/>
      <c r="L162" s="308"/>
    </row>
    <row r="163" spans="1:12" x14ac:dyDescent="0.25">
      <c r="A163" s="623"/>
      <c r="B163" s="626"/>
      <c r="C163" s="293">
        <v>2021</v>
      </c>
      <c r="D163" s="626"/>
      <c r="E163" s="85">
        <v>150000</v>
      </c>
      <c r="F163" s="301">
        <v>0.21</v>
      </c>
      <c r="G163" s="9" t="s">
        <v>1250</v>
      </c>
      <c r="H163" s="294" t="s">
        <v>1252</v>
      </c>
      <c r="J163" s="290"/>
      <c r="K163" s="290"/>
      <c r="L163" s="309"/>
    </row>
    <row r="164" spans="1:12" x14ac:dyDescent="0.25">
      <c r="A164" s="623"/>
      <c r="B164" s="626"/>
      <c r="C164" s="293">
        <v>2022</v>
      </c>
      <c r="D164" s="626"/>
      <c r="E164" s="85">
        <v>186092.79999999999</v>
      </c>
      <c r="F164" s="301">
        <v>0.39400000000000002</v>
      </c>
      <c r="G164" s="9" t="s">
        <v>1253</v>
      </c>
      <c r="H164" s="294" t="s">
        <v>984</v>
      </c>
      <c r="L164" s="310"/>
    </row>
    <row r="165" spans="1:12" x14ac:dyDescent="0.25">
      <c r="A165" s="624"/>
      <c r="B165" s="628"/>
      <c r="C165" s="293">
        <v>2023</v>
      </c>
      <c r="D165" s="628"/>
      <c r="E165" s="85">
        <v>150000</v>
      </c>
      <c r="F165" s="301">
        <v>0.25</v>
      </c>
      <c r="G165" s="9" t="s">
        <v>1254</v>
      </c>
      <c r="H165" s="294" t="s">
        <v>1255</v>
      </c>
      <c r="L165" s="310"/>
    </row>
    <row r="166" spans="1:12" x14ac:dyDescent="0.25">
      <c r="A166" s="633" t="s">
        <v>841</v>
      </c>
      <c r="B166" s="644" t="s">
        <v>1256</v>
      </c>
      <c r="C166" s="293">
        <v>2020</v>
      </c>
      <c r="D166" s="644" t="s">
        <v>1257</v>
      </c>
      <c r="E166" s="85">
        <v>400000</v>
      </c>
      <c r="F166" s="301">
        <v>2.3E-2</v>
      </c>
      <c r="G166" s="9" t="s">
        <v>1258</v>
      </c>
      <c r="H166" s="294" t="s">
        <v>1259</v>
      </c>
    </row>
    <row r="167" spans="1:12" x14ac:dyDescent="0.25">
      <c r="A167" s="633"/>
      <c r="B167" s="644"/>
      <c r="C167" s="293">
        <v>2021</v>
      </c>
      <c r="D167" s="644"/>
      <c r="E167" s="85">
        <v>400000</v>
      </c>
      <c r="F167" s="301">
        <v>0.25</v>
      </c>
      <c r="G167" s="9" t="s">
        <v>1258</v>
      </c>
      <c r="H167" s="294" t="s">
        <v>1260</v>
      </c>
    </row>
    <row r="168" spans="1:12" x14ac:dyDescent="0.25">
      <c r="A168" s="633"/>
      <c r="B168" s="644"/>
      <c r="C168" s="293">
        <v>2022</v>
      </c>
      <c r="D168" s="644"/>
      <c r="E168" s="85">
        <v>400000</v>
      </c>
      <c r="F168" s="301">
        <v>0.25</v>
      </c>
      <c r="G168" s="9" t="s">
        <v>1261</v>
      </c>
      <c r="H168" s="294" t="s">
        <v>1262</v>
      </c>
    </row>
    <row r="169" spans="1:12" x14ac:dyDescent="0.25">
      <c r="A169" s="633"/>
      <c r="B169" s="644"/>
      <c r="C169" s="293">
        <v>2022</v>
      </c>
      <c r="D169" s="9" t="s">
        <v>1263</v>
      </c>
      <c r="E169" s="85">
        <v>85</v>
      </c>
      <c r="F169" s="301">
        <v>1</v>
      </c>
      <c r="G169" s="9" t="s">
        <v>1264</v>
      </c>
      <c r="H169" s="294" t="s">
        <v>1260</v>
      </c>
    </row>
    <row r="170" spans="1:12" x14ac:dyDescent="0.25">
      <c r="A170" s="622" t="s">
        <v>841</v>
      </c>
      <c r="B170" s="625" t="s">
        <v>1265</v>
      </c>
      <c r="C170" s="293">
        <v>2020</v>
      </c>
      <c r="D170" s="625" t="s">
        <v>1266</v>
      </c>
      <c r="E170" s="85">
        <v>408919</v>
      </c>
      <c r="F170" s="301">
        <v>0.185</v>
      </c>
      <c r="G170" s="9" t="s">
        <v>1267</v>
      </c>
      <c r="H170" s="294" t="s">
        <v>1268</v>
      </c>
    </row>
    <row r="171" spans="1:12" x14ac:dyDescent="0.25">
      <c r="A171" s="623"/>
      <c r="B171" s="626"/>
      <c r="C171" s="293">
        <v>2021</v>
      </c>
      <c r="D171" s="626"/>
      <c r="E171" s="85">
        <v>408919</v>
      </c>
      <c r="F171" s="301">
        <v>0.248</v>
      </c>
      <c r="G171" s="9" t="s">
        <v>1269</v>
      </c>
      <c r="H171" s="294" t="s">
        <v>1270</v>
      </c>
    </row>
    <row r="172" spans="1:12" x14ac:dyDescent="0.25">
      <c r="A172" s="623"/>
      <c r="B172" s="626"/>
      <c r="C172" s="293">
        <v>2022</v>
      </c>
      <c r="D172" s="628"/>
      <c r="E172" s="85">
        <v>412408</v>
      </c>
      <c r="F172" s="301">
        <v>0.25</v>
      </c>
      <c r="G172" s="9" t="s">
        <v>1271</v>
      </c>
      <c r="H172" s="294" t="s">
        <v>1272</v>
      </c>
    </row>
    <row r="173" spans="1:12" ht="18" customHeight="1" x14ac:dyDescent="0.25">
      <c r="A173" s="623"/>
      <c r="B173" s="626"/>
      <c r="C173" s="293" t="s">
        <v>862</v>
      </c>
      <c r="D173" s="625" t="s">
        <v>1263</v>
      </c>
      <c r="E173" s="85">
        <v>1635676</v>
      </c>
      <c r="F173" s="301">
        <v>0.99</v>
      </c>
      <c r="G173" s="9" t="s">
        <v>1269</v>
      </c>
      <c r="H173" s="294" t="s">
        <v>1270</v>
      </c>
    </row>
    <row r="174" spans="1:12" ht="18" customHeight="1" x14ac:dyDescent="0.25">
      <c r="A174" s="624"/>
      <c r="B174" s="628"/>
      <c r="C174" s="293">
        <v>2023</v>
      </c>
      <c r="D174" s="628"/>
      <c r="E174" s="85">
        <v>836678.5</v>
      </c>
      <c r="F174" s="301">
        <v>0.5</v>
      </c>
      <c r="G174" s="9" t="s">
        <v>1273</v>
      </c>
      <c r="H174" s="294" t="s">
        <v>1274</v>
      </c>
    </row>
    <row r="175" spans="1:12" x14ac:dyDescent="0.25">
      <c r="A175" s="633" t="s">
        <v>841</v>
      </c>
      <c r="B175" s="644" t="s">
        <v>990</v>
      </c>
      <c r="C175" s="293">
        <v>2021</v>
      </c>
      <c r="D175" s="9" t="s">
        <v>991</v>
      </c>
      <c r="E175" s="85">
        <v>0</v>
      </c>
      <c r="F175" s="301">
        <v>0</v>
      </c>
      <c r="G175" s="9" t="s">
        <v>992</v>
      </c>
      <c r="H175" s="294" t="s">
        <v>926</v>
      </c>
    </row>
    <row r="176" spans="1:12" x14ac:dyDescent="0.25">
      <c r="A176" s="633"/>
      <c r="B176" s="644"/>
      <c r="C176" s="293">
        <v>2022</v>
      </c>
      <c r="D176" s="644" t="s">
        <v>993</v>
      </c>
      <c r="E176" s="85">
        <v>1545</v>
      </c>
      <c r="F176" s="301">
        <v>0.223</v>
      </c>
      <c r="G176" s="9" t="s">
        <v>994</v>
      </c>
      <c r="H176" s="294" t="s">
        <v>995</v>
      </c>
    </row>
    <row r="177" spans="1:8" x14ac:dyDescent="0.25">
      <c r="A177" s="633"/>
      <c r="B177" s="644"/>
      <c r="C177" s="293">
        <v>2023</v>
      </c>
      <c r="D177" s="644"/>
      <c r="E177" s="85">
        <v>1375</v>
      </c>
      <c r="F177" s="301">
        <v>0.25</v>
      </c>
      <c r="G177" s="9" t="s">
        <v>996</v>
      </c>
      <c r="H177" s="294" t="s">
        <v>997</v>
      </c>
    </row>
    <row r="178" spans="1:8" ht="30" customHeight="1" x14ac:dyDescent="0.25">
      <c r="A178" s="640" t="s">
        <v>841</v>
      </c>
      <c r="B178" s="629" t="s">
        <v>1275</v>
      </c>
      <c r="C178" s="293">
        <v>2022</v>
      </c>
      <c r="D178" s="625" t="s">
        <v>1276</v>
      </c>
      <c r="E178" s="85">
        <v>52500</v>
      </c>
      <c r="F178" s="301">
        <v>7.0000000000000007E-2</v>
      </c>
      <c r="G178" s="9" t="s">
        <v>1277</v>
      </c>
      <c r="H178" s="294" t="s">
        <v>1278</v>
      </c>
    </row>
    <row r="179" spans="1:8" ht="30" customHeight="1" x14ac:dyDescent="0.25">
      <c r="A179" s="642"/>
      <c r="B179" s="631"/>
      <c r="C179" s="293">
        <v>2023</v>
      </c>
      <c r="D179" s="628"/>
      <c r="E179" s="85">
        <v>3425</v>
      </c>
      <c r="F179" s="301">
        <v>1</v>
      </c>
      <c r="G179" s="9" t="s">
        <v>1279</v>
      </c>
      <c r="H179" s="294" t="s">
        <v>1280</v>
      </c>
    </row>
    <row r="180" spans="1:8" ht="40.5" x14ac:dyDescent="0.25">
      <c r="A180" s="292" t="s">
        <v>841</v>
      </c>
      <c r="B180" s="9" t="s">
        <v>1281</v>
      </c>
      <c r="C180" s="293" t="s">
        <v>862</v>
      </c>
      <c r="D180" s="9" t="s">
        <v>1282</v>
      </c>
      <c r="E180" s="85">
        <v>13257</v>
      </c>
      <c r="F180" s="301">
        <v>0.73</v>
      </c>
      <c r="G180" s="9" t="s">
        <v>926</v>
      </c>
      <c r="H180" s="294" t="s">
        <v>926</v>
      </c>
    </row>
    <row r="181" spans="1:8" x14ac:dyDescent="0.25">
      <c r="A181" s="622" t="s">
        <v>841</v>
      </c>
      <c r="B181" s="625" t="s">
        <v>1283</v>
      </c>
      <c r="C181" s="293">
        <v>2020</v>
      </c>
      <c r="D181" s="625" t="s">
        <v>1284</v>
      </c>
      <c r="E181" s="85">
        <v>9345.2999999999993</v>
      </c>
      <c r="F181" s="301">
        <v>0.04</v>
      </c>
      <c r="G181" s="9" t="s">
        <v>1285</v>
      </c>
      <c r="H181" s="294" t="s">
        <v>1286</v>
      </c>
    </row>
    <row r="182" spans="1:8" x14ac:dyDescent="0.25">
      <c r="A182" s="623"/>
      <c r="B182" s="626"/>
      <c r="C182" s="293">
        <v>2022</v>
      </c>
      <c r="D182" s="626"/>
      <c r="E182" s="85">
        <v>6198</v>
      </c>
      <c r="F182" s="301">
        <v>0.80500000000000005</v>
      </c>
      <c r="G182" s="9" t="s">
        <v>1287</v>
      </c>
      <c r="H182" s="294" t="s">
        <v>1288</v>
      </c>
    </row>
    <row r="183" spans="1:8" x14ac:dyDescent="0.25">
      <c r="A183" s="623"/>
      <c r="B183" s="626"/>
      <c r="C183" s="293">
        <v>2023</v>
      </c>
      <c r="D183" s="628"/>
      <c r="E183" s="85">
        <v>6225.5</v>
      </c>
      <c r="F183" s="301">
        <v>0.80800000000000005</v>
      </c>
      <c r="G183" s="9" t="s">
        <v>1289</v>
      </c>
      <c r="H183" s="294" t="s">
        <v>1290</v>
      </c>
    </row>
    <row r="184" spans="1:8" ht="67.5" x14ac:dyDescent="0.25">
      <c r="A184" s="624"/>
      <c r="B184" s="628"/>
      <c r="C184" s="293">
        <v>2021</v>
      </c>
      <c r="D184" s="9" t="s">
        <v>1291</v>
      </c>
      <c r="E184" s="85">
        <v>1540.8</v>
      </c>
      <c r="F184" s="301">
        <v>0.22800000000000001</v>
      </c>
      <c r="G184" s="9" t="s">
        <v>1292</v>
      </c>
      <c r="H184" s="294" t="s">
        <v>1293</v>
      </c>
    </row>
    <row r="185" spans="1:8" ht="40.5" x14ac:dyDescent="0.25">
      <c r="A185" s="306" t="s">
        <v>841</v>
      </c>
      <c r="B185" s="17" t="s">
        <v>1294</v>
      </c>
      <c r="C185" s="295" t="s">
        <v>862</v>
      </c>
      <c r="D185" s="17" t="s">
        <v>1056</v>
      </c>
      <c r="E185" s="85">
        <v>3000</v>
      </c>
      <c r="F185" s="301">
        <v>0</v>
      </c>
      <c r="G185" s="9" t="s">
        <v>1057</v>
      </c>
      <c r="H185" s="294" t="s">
        <v>1058</v>
      </c>
    </row>
    <row r="186" spans="1:8" ht="36" customHeight="1" x14ac:dyDescent="0.25">
      <c r="A186" s="640" t="s">
        <v>841</v>
      </c>
      <c r="B186" s="625" t="s">
        <v>1295</v>
      </c>
      <c r="C186" s="649" t="s">
        <v>862</v>
      </c>
      <c r="D186" s="9" t="s">
        <v>1296</v>
      </c>
      <c r="E186" s="85">
        <v>85094</v>
      </c>
      <c r="F186" s="301">
        <v>1</v>
      </c>
      <c r="G186" s="9" t="s">
        <v>1297</v>
      </c>
      <c r="H186" s="294" t="s">
        <v>1298</v>
      </c>
    </row>
    <row r="187" spans="1:8" ht="27" x14ac:dyDescent="0.25">
      <c r="A187" s="641"/>
      <c r="B187" s="626"/>
      <c r="C187" s="650"/>
      <c r="D187" s="9" t="s">
        <v>1299</v>
      </c>
      <c r="E187" s="85">
        <v>147631</v>
      </c>
      <c r="F187" s="301">
        <v>1</v>
      </c>
      <c r="G187" s="17" t="s">
        <v>1300</v>
      </c>
      <c r="H187" s="298" t="s">
        <v>1301</v>
      </c>
    </row>
    <row r="188" spans="1:8" ht="27" x14ac:dyDescent="0.25">
      <c r="A188" s="642"/>
      <c r="B188" s="628"/>
      <c r="C188" s="651"/>
      <c r="D188" s="9" t="s">
        <v>1302</v>
      </c>
      <c r="E188" s="85">
        <v>1350000</v>
      </c>
      <c r="F188" s="301">
        <v>1</v>
      </c>
      <c r="G188" s="17" t="s">
        <v>1303</v>
      </c>
      <c r="H188" s="298" t="s">
        <v>1304</v>
      </c>
    </row>
    <row r="189" spans="1:8" ht="15" customHeight="1" x14ac:dyDescent="0.25">
      <c r="A189" s="640" t="s">
        <v>842</v>
      </c>
      <c r="B189" s="632" t="s">
        <v>1305</v>
      </c>
      <c r="C189" s="295">
        <v>2022</v>
      </c>
      <c r="D189" s="632" t="s">
        <v>1306</v>
      </c>
      <c r="E189" s="85">
        <v>3331</v>
      </c>
      <c r="F189" s="301">
        <v>1</v>
      </c>
      <c r="G189" s="9" t="s">
        <v>1307</v>
      </c>
      <c r="H189" s="294" t="s">
        <v>1308</v>
      </c>
    </row>
    <row r="190" spans="1:8" x14ac:dyDescent="0.25">
      <c r="A190" s="641"/>
      <c r="B190" s="632"/>
      <c r="C190" s="295">
        <v>2023</v>
      </c>
      <c r="D190" s="632"/>
      <c r="E190" s="85">
        <v>3819.8</v>
      </c>
      <c r="F190" s="301">
        <v>0.99299999999999999</v>
      </c>
      <c r="G190" s="9" t="s">
        <v>1309</v>
      </c>
      <c r="H190" s="294" t="s">
        <v>1310</v>
      </c>
    </row>
    <row r="191" spans="1:8" x14ac:dyDescent="0.25">
      <c r="A191" s="641"/>
      <c r="B191" s="632"/>
      <c r="C191" s="295">
        <v>2022</v>
      </c>
      <c r="D191" s="632" t="s">
        <v>1311</v>
      </c>
      <c r="E191" s="85">
        <v>1811.8</v>
      </c>
      <c r="F191" s="301">
        <v>0.79300000000000004</v>
      </c>
      <c r="G191" s="9" t="s">
        <v>1312</v>
      </c>
      <c r="H191" s="294" t="s">
        <v>1313</v>
      </c>
    </row>
    <row r="192" spans="1:8" x14ac:dyDescent="0.25">
      <c r="A192" s="642"/>
      <c r="B192" s="632"/>
      <c r="C192" s="295">
        <v>2023</v>
      </c>
      <c r="D192" s="632"/>
      <c r="E192" s="85">
        <v>1571</v>
      </c>
      <c r="F192" s="301">
        <v>1</v>
      </c>
      <c r="G192" s="9" t="s">
        <v>1314</v>
      </c>
      <c r="H192" s="294" t="s">
        <v>1315</v>
      </c>
    </row>
    <row r="193" spans="1:10" ht="15" customHeight="1" x14ac:dyDescent="0.25">
      <c r="A193" s="622" t="s">
        <v>842</v>
      </c>
      <c r="B193" s="644" t="s">
        <v>1316</v>
      </c>
      <c r="C193" s="9" t="s">
        <v>862</v>
      </c>
      <c r="D193" s="9" t="s">
        <v>1317</v>
      </c>
      <c r="E193" s="85">
        <v>200</v>
      </c>
      <c r="F193" s="301">
        <v>0.28999999999999998</v>
      </c>
      <c r="G193" s="9" t="s">
        <v>926</v>
      </c>
      <c r="H193" s="294" t="s">
        <v>926</v>
      </c>
    </row>
    <row r="194" spans="1:10" x14ac:dyDescent="0.25">
      <c r="A194" s="623"/>
      <c r="B194" s="644"/>
      <c r="C194" s="9" t="s">
        <v>862</v>
      </c>
      <c r="D194" s="9" t="s">
        <v>1318</v>
      </c>
      <c r="E194" s="85">
        <v>640</v>
      </c>
      <c r="F194" s="301">
        <v>1</v>
      </c>
      <c r="G194" s="9" t="s">
        <v>926</v>
      </c>
      <c r="H194" s="294" t="s">
        <v>926</v>
      </c>
    </row>
    <row r="195" spans="1:10" x14ac:dyDescent="0.25">
      <c r="A195" s="623"/>
      <c r="B195" s="644"/>
      <c r="C195" s="9">
        <v>2021</v>
      </c>
      <c r="D195" s="644" t="s">
        <v>1319</v>
      </c>
      <c r="E195" s="85">
        <v>840</v>
      </c>
      <c r="F195" s="301">
        <v>1</v>
      </c>
      <c r="G195" s="9" t="s">
        <v>1320</v>
      </c>
      <c r="H195" s="294" t="s">
        <v>1321</v>
      </c>
    </row>
    <row r="196" spans="1:10" x14ac:dyDescent="0.25">
      <c r="A196" s="623"/>
      <c r="B196" s="644"/>
      <c r="C196" s="9">
        <v>2022</v>
      </c>
      <c r="D196" s="644"/>
      <c r="E196" s="85">
        <v>406.8</v>
      </c>
      <c r="F196" s="301">
        <v>0.25</v>
      </c>
      <c r="G196" s="9" t="s">
        <v>1322</v>
      </c>
      <c r="H196" s="294" t="s">
        <v>1323</v>
      </c>
    </row>
    <row r="197" spans="1:10" x14ac:dyDescent="0.25">
      <c r="A197" s="624"/>
      <c r="B197" s="644"/>
      <c r="C197" s="9">
        <v>2023</v>
      </c>
      <c r="D197" s="644"/>
      <c r="E197" s="85">
        <v>258.8</v>
      </c>
      <c r="F197" s="301">
        <v>0.5</v>
      </c>
      <c r="G197" s="9" t="s">
        <v>1324</v>
      </c>
      <c r="H197" s="294" t="s">
        <v>1325</v>
      </c>
    </row>
    <row r="198" spans="1:10" ht="15" customHeight="1" x14ac:dyDescent="0.25">
      <c r="A198" s="622" t="s">
        <v>842</v>
      </c>
      <c r="B198" s="644" t="s">
        <v>1326</v>
      </c>
      <c r="C198" s="9" t="s">
        <v>862</v>
      </c>
      <c r="D198" s="9" t="s">
        <v>1327</v>
      </c>
      <c r="E198" s="85">
        <v>2900</v>
      </c>
      <c r="F198" s="301">
        <v>1</v>
      </c>
      <c r="G198" s="9" t="s">
        <v>926</v>
      </c>
      <c r="H198" s="294" t="s">
        <v>926</v>
      </c>
    </row>
    <row r="199" spans="1:10" ht="27" x14ac:dyDescent="0.25">
      <c r="A199" s="623"/>
      <c r="B199" s="644"/>
      <c r="C199" s="9" t="s">
        <v>862</v>
      </c>
      <c r="D199" s="9" t="s">
        <v>1328</v>
      </c>
      <c r="E199" s="85">
        <v>2700</v>
      </c>
      <c r="F199" s="301">
        <v>1</v>
      </c>
      <c r="G199" s="9" t="s">
        <v>926</v>
      </c>
      <c r="H199" s="294" t="s">
        <v>926</v>
      </c>
    </row>
    <row r="200" spans="1:10" x14ac:dyDescent="0.25">
      <c r="A200" s="623"/>
      <c r="B200" s="644"/>
      <c r="C200" s="9" t="s">
        <v>862</v>
      </c>
      <c r="D200" s="9" t="s">
        <v>1329</v>
      </c>
      <c r="E200" s="85">
        <v>400</v>
      </c>
      <c r="F200" s="301">
        <v>0.94</v>
      </c>
      <c r="G200" s="9" t="s">
        <v>926</v>
      </c>
      <c r="H200" s="294" t="s">
        <v>926</v>
      </c>
    </row>
    <row r="201" spans="1:10" x14ac:dyDescent="0.25">
      <c r="A201" s="623"/>
      <c r="B201" s="644"/>
      <c r="C201" s="9">
        <v>2021</v>
      </c>
      <c r="D201" s="644" t="s">
        <v>1330</v>
      </c>
      <c r="E201" s="85">
        <v>6000</v>
      </c>
      <c r="F201" s="301">
        <v>1</v>
      </c>
      <c r="G201" s="9" t="s">
        <v>1331</v>
      </c>
      <c r="H201" s="294" t="s">
        <v>1332</v>
      </c>
    </row>
    <row r="202" spans="1:10" x14ac:dyDescent="0.25">
      <c r="A202" s="623"/>
      <c r="B202" s="644"/>
      <c r="C202" s="9">
        <v>2022</v>
      </c>
      <c r="D202" s="644"/>
      <c r="E202" s="85">
        <v>552.5</v>
      </c>
      <c r="F202" s="301">
        <v>0.26800000000000002</v>
      </c>
      <c r="G202" s="9" t="s">
        <v>1333</v>
      </c>
      <c r="H202" s="294" t="s">
        <v>1334</v>
      </c>
    </row>
    <row r="203" spans="1:10" x14ac:dyDescent="0.25">
      <c r="A203" s="624"/>
      <c r="B203" s="644"/>
      <c r="C203" s="9">
        <v>2023</v>
      </c>
      <c r="D203" s="644"/>
      <c r="E203" s="85">
        <v>1000</v>
      </c>
      <c r="F203" s="301">
        <v>0.5</v>
      </c>
      <c r="G203" s="9" t="s">
        <v>1335</v>
      </c>
      <c r="H203" s="294" t="s">
        <v>1336</v>
      </c>
    </row>
    <row r="204" spans="1:10" ht="27" x14ac:dyDescent="0.25">
      <c r="A204" s="622" t="s">
        <v>842</v>
      </c>
      <c r="B204" s="644" t="s">
        <v>1337</v>
      </c>
      <c r="C204" s="9" t="s">
        <v>862</v>
      </c>
      <c r="D204" s="9" t="s">
        <v>940</v>
      </c>
      <c r="E204" s="85">
        <v>20000</v>
      </c>
      <c r="F204" s="301">
        <v>1</v>
      </c>
      <c r="G204" s="9" t="s">
        <v>941</v>
      </c>
      <c r="H204" s="294" t="s">
        <v>942</v>
      </c>
    </row>
    <row r="205" spans="1:10" x14ac:dyDescent="0.25">
      <c r="A205" s="623"/>
      <c r="B205" s="644"/>
      <c r="C205" s="9" t="s">
        <v>862</v>
      </c>
      <c r="D205" s="9" t="s">
        <v>1338</v>
      </c>
      <c r="E205" s="85">
        <v>19900</v>
      </c>
      <c r="F205" s="301">
        <v>1</v>
      </c>
      <c r="G205" s="9" t="s">
        <v>926</v>
      </c>
      <c r="H205" s="294" t="s">
        <v>926</v>
      </c>
    </row>
    <row r="206" spans="1:10" ht="27" x14ac:dyDescent="0.25">
      <c r="A206" s="623"/>
      <c r="B206" s="644"/>
      <c r="C206" s="9" t="s">
        <v>862</v>
      </c>
      <c r="D206" s="9" t="s">
        <v>1339</v>
      </c>
      <c r="E206" s="85">
        <v>36</v>
      </c>
      <c r="F206" s="301">
        <v>1</v>
      </c>
      <c r="G206" s="9" t="s">
        <v>926</v>
      </c>
      <c r="H206" s="294" t="s">
        <v>926</v>
      </c>
    </row>
    <row r="207" spans="1:10" x14ac:dyDescent="0.25">
      <c r="A207" s="623"/>
      <c r="B207" s="644"/>
      <c r="C207" s="9" t="s">
        <v>862</v>
      </c>
      <c r="D207" s="9" t="s">
        <v>1340</v>
      </c>
      <c r="E207" s="85">
        <v>60</v>
      </c>
      <c r="F207" s="301">
        <v>1</v>
      </c>
      <c r="G207" s="9" t="s">
        <v>926</v>
      </c>
      <c r="H207" s="294" t="s">
        <v>926</v>
      </c>
    </row>
    <row r="208" spans="1:10" ht="40.5" x14ac:dyDescent="0.25">
      <c r="A208" s="624"/>
      <c r="B208" s="644"/>
      <c r="C208" s="9">
        <v>2023</v>
      </c>
      <c r="D208" s="9" t="s">
        <v>1341</v>
      </c>
      <c r="E208" s="85">
        <v>6487.5</v>
      </c>
      <c r="F208" s="301">
        <v>0.5</v>
      </c>
      <c r="G208" s="9" t="s">
        <v>1342</v>
      </c>
      <c r="H208" s="294" t="s">
        <v>1343</v>
      </c>
      <c r="J208" s="305"/>
    </row>
    <row r="209" spans="1:10" ht="26.25" customHeight="1" x14ac:dyDescent="0.25">
      <c r="A209" s="622" t="s">
        <v>842</v>
      </c>
      <c r="B209" s="625" t="s">
        <v>1344</v>
      </c>
      <c r="C209" s="9" t="s">
        <v>862</v>
      </c>
      <c r="D209" s="625" t="s">
        <v>1345</v>
      </c>
      <c r="E209" s="85">
        <v>1762</v>
      </c>
      <c r="F209" s="301">
        <v>0</v>
      </c>
      <c r="G209" s="9" t="s">
        <v>1346</v>
      </c>
      <c r="H209" s="294" t="s">
        <v>926</v>
      </c>
      <c r="J209" s="290"/>
    </row>
    <row r="210" spans="1:10" ht="26.25" customHeight="1" x14ac:dyDescent="0.25">
      <c r="A210" s="624"/>
      <c r="B210" s="628"/>
      <c r="C210" s="9">
        <v>2022</v>
      </c>
      <c r="D210" s="628"/>
      <c r="E210" s="85">
        <v>500</v>
      </c>
      <c r="F210" s="301">
        <v>0.25</v>
      </c>
      <c r="G210" s="9" t="s">
        <v>1347</v>
      </c>
      <c r="H210" s="294" t="s">
        <v>926</v>
      </c>
    </row>
    <row r="211" spans="1:10" ht="17.25" customHeight="1" x14ac:dyDescent="0.25">
      <c r="A211" s="622" t="s">
        <v>842</v>
      </c>
      <c r="B211" s="625" t="s">
        <v>1348</v>
      </c>
      <c r="C211" s="9" t="s">
        <v>862</v>
      </c>
      <c r="D211" s="625" t="s">
        <v>1349</v>
      </c>
      <c r="E211" s="85">
        <v>11</v>
      </c>
      <c r="F211" s="301">
        <v>100</v>
      </c>
      <c r="G211" s="9" t="s">
        <v>1350</v>
      </c>
      <c r="H211" s="294" t="s">
        <v>926</v>
      </c>
    </row>
    <row r="212" spans="1:10" ht="17.25" customHeight="1" x14ac:dyDescent="0.25">
      <c r="A212" s="623"/>
      <c r="B212" s="626"/>
      <c r="C212" s="9">
        <v>2022</v>
      </c>
      <c r="D212" s="626"/>
      <c r="E212" s="85">
        <v>0.8</v>
      </c>
      <c r="F212" s="301">
        <v>50</v>
      </c>
      <c r="G212" s="9" t="s">
        <v>1350</v>
      </c>
      <c r="H212" s="294" t="s">
        <v>926</v>
      </c>
    </row>
    <row r="213" spans="1:10" ht="17.25" customHeight="1" x14ac:dyDescent="0.25">
      <c r="A213" s="624"/>
      <c r="B213" s="628"/>
      <c r="C213" s="9">
        <v>2023</v>
      </c>
      <c r="D213" s="628"/>
      <c r="E213" s="85">
        <v>2.8</v>
      </c>
      <c r="F213" s="301">
        <v>25</v>
      </c>
      <c r="G213" s="9" t="s">
        <v>1351</v>
      </c>
      <c r="H213" s="294" t="s">
        <v>1352</v>
      </c>
    </row>
    <row r="214" spans="1:10" ht="27" x14ac:dyDescent="0.25">
      <c r="A214" s="622" t="s">
        <v>842</v>
      </c>
      <c r="B214" s="625" t="s">
        <v>1353</v>
      </c>
      <c r="C214" s="9" t="s">
        <v>862</v>
      </c>
      <c r="D214" s="9" t="s">
        <v>1354</v>
      </c>
      <c r="E214" s="85">
        <v>0</v>
      </c>
      <c r="F214" s="301">
        <v>0</v>
      </c>
      <c r="G214" s="9" t="s">
        <v>926</v>
      </c>
      <c r="H214" s="294" t="s">
        <v>926</v>
      </c>
    </row>
    <row r="215" spans="1:10" ht="27" x14ac:dyDescent="0.25">
      <c r="A215" s="624"/>
      <c r="B215" s="628"/>
      <c r="C215" s="9">
        <v>2022</v>
      </c>
      <c r="D215" s="311" t="s">
        <v>1355</v>
      </c>
      <c r="E215" s="85">
        <v>25</v>
      </c>
      <c r="F215" s="301">
        <v>0.25</v>
      </c>
      <c r="G215" s="9" t="s">
        <v>1356</v>
      </c>
      <c r="H215" s="294" t="s">
        <v>1357</v>
      </c>
    </row>
    <row r="216" spans="1:10" ht="48" x14ac:dyDescent="0.25">
      <c r="A216" s="292" t="s">
        <v>842</v>
      </c>
      <c r="B216" s="9" t="s">
        <v>1358</v>
      </c>
      <c r="C216" s="9" t="s">
        <v>862</v>
      </c>
      <c r="D216" s="9" t="s">
        <v>1359</v>
      </c>
      <c r="E216" s="85">
        <v>0</v>
      </c>
      <c r="F216" s="301">
        <v>0</v>
      </c>
      <c r="G216" s="9" t="s">
        <v>926</v>
      </c>
      <c r="H216" s="294" t="s">
        <v>926</v>
      </c>
    </row>
    <row r="217" spans="1:10" x14ac:dyDescent="0.25">
      <c r="A217" s="622" t="s">
        <v>842</v>
      </c>
      <c r="B217" s="625" t="s">
        <v>1360</v>
      </c>
      <c r="C217" s="9" t="s">
        <v>862</v>
      </c>
      <c r="D217" s="625" t="s">
        <v>1361</v>
      </c>
      <c r="E217" s="85">
        <v>5</v>
      </c>
      <c r="F217" s="28">
        <v>0.6</v>
      </c>
      <c r="G217" s="9" t="s">
        <v>1362</v>
      </c>
      <c r="H217" s="294" t="s">
        <v>926</v>
      </c>
    </row>
    <row r="218" spans="1:10" x14ac:dyDescent="0.25">
      <c r="A218" s="623"/>
      <c r="B218" s="626"/>
      <c r="C218" s="9">
        <v>2022</v>
      </c>
      <c r="D218" s="626"/>
      <c r="E218" s="85">
        <v>0.8</v>
      </c>
      <c r="F218" s="28">
        <v>0.25</v>
      </c>
      <c r="G218" s="9" t="s">
        <v>1363</v>
      </c>
      <c r="H218" s="294" t="s">
        <v>1279</v>
      </c>
    </row>
    <row r="219" spans="1:10" x14ac:dyDescent="0.25">
      <c r="A219" s="623"/>
      <c r="B219" s="626"/>
      <c r="C219" s="9">
        <v>2023</v>
      </c>
      <c r="D219" s="628"/>
      <c r="E219" s="85">
        <v>0.5</v>
      </c>
      <c r="F219" s="301">
        <v>0.5</v>
      </c>
      <c r="G219" s="9" t="s">
        <v>1364</v>
      </c>
      <c r="H219" s="294" t="s">
        <v>1365</v>
      </c>
    </row>
    <row r="220" spans="1:10" ht="27" x14ac:dyDescent="0.25">
      <c r="A220" s="624"/>
      <c r="B220" s="628"/>
      <c r="C220" s="9" t="s">
        <v>862</v>
      </c>
      <c r="D220" s="9" t="s">
        <v>1366</v>
      </c>
      <c r="E220" s="85">
        <v>5</v>
      </c>
      <c r="F220" s="28">
        <v>1</v>
      </c>
      <c r="G220" s="9" t="s">
        <v>926</v>
      </c>
      <c r="H220" s="294" t="s">
        <v>926</v>
      </c>
    </row>
    <row r="221" spans="1:10" ht="17.25" customHeight="1" x14ac:dyDescent="0.25">
      <c r="A221" s="622" t="s">
        <v>842</v>
      </c>
      <c r="B221" s="625" t="s">
        <v>1367</v>
      </c>
      <c r="C221" s="9" t="s">
        <v>862</v>
      </c>
      <c r="D221" s="625" t="s">
        <v>1368</v>
      </c>
      <c r="E221" s="85">
        <v>0</v>
      </c>
      <c r="F221" s="28">
        <v>0</v>
      </c>
      <c r="G221" s="9" t="s">
        <v>1369</v>
      </c>
      <c r="H221" s="294" t="s">
        <v>1370</v>
      </c>
    </row>
    <row r="222" spans="1:10" ht="17.25" customHeight="1" x14ac:dyDescent="0.25">
      <c r="A222" s="623"/>
      <c r="B222" s="626"/>
      <c r="C222" s="9">
        <v>2022</v>
      </c>
      <c r="D222" s="626"/>
      <c r="E222" s="85">
        <v>2.5</v>
      </c>
      <c r="F222" s="28">
        <v>0.313</v>
      </c>
      <c r="G222" s="9" t="s">
        <v>1371</v>
      </c>
      <c r="H222" s="294" t="s">
        <v>1372</v>
      </c>
    </row>
    <row r="223" spans="1:10" ht="17.25" customHeight="1" x14ac:dyDescent="0.25">
      <c r="A223" s="624"/>
      <c r="B223" s="628"/>
      <c r="C223" s="9">
        <v>2023</v>
      </c>
      <c r="D223" s="628"/>
      <c r="E223" s="85">
        <v>1</v>
      </c>
      <c r="F223" s="28">
        <v>0.625</v>
      </c>
      <c r="G223" s="9" t="s">
        <v>1373</v>
      </c>
      <c r="H223" s="294" t="s">
        <v>1374</v>
      </c>
    </row>
    <row r="224" spans="1:10" ht="17.25" customHeight="1" x14ac:dyDescent="0.25">
      <c r="A224" s="622" t="s">
        <v>842</v>
      </c>
      <c r="B224" s="625" t="s">
        <v>1375</v>
      </c>
      <c r="C224" s="9" t="s">
        <v>862</v>
      </c>
      <c r="D224" s="625" t="s">
        <v>1376</v>
      </c>
      <c r="E224" s="85">
        <v>7</v>
      </c>
      <c r="F224" s="28">
        <v>0</v>
      </c>
      <c r="G224" s="9" t="s">
        <v>1377</v>
      </c>
      <c r="H224" s="294" t="s">
        <v>926</v>
      </c>
    </row>
    <row r="225" spans="1:11" ht="17.25" customHeight="1" x14ac:dyDescent="0.25">
      <c r="A225" s="623"/>
      <c r="B225" s="626"/>
      <c r="C225" s="9">
        <v>2022</v>
      </c>
      <c r="D225" s="626"/>
      <c r="E225" s="85">
        <v>1.5</v>
      </c>
      <c r="F225" s="28">
        <v>0.25</v>
      </c>
      <c r="G225" s="9" t="s">
        <v>1378</v>
      </c>
      <c r="H225" s="294" t="s">
        <v>1379</v>
      </c>
    </row>
    <row r="226" spans="1:11" ht="17.25" customHeight="1" x14ac:dyDescent="0.25">
      <c r="A226" s="624"/>
      <c r="B226" s="628"/>
      <c r="C226" s="9">
        <v>2023</v>
      </c>
      <c r="D226" s="628"/>
      <c r="E226" s="85">
        <v>12.3</v>
      </c>
      <c r="F226" s="28">
        <v>0.25</v>
      </c>
      <c r="G226" s="9" t="s">
        <v>1380</v>
      </c>
      <c r="H226" s="294" t="s">
        <v>1381</v>
      </c>
    </row>
    <row r="227" spans="1:11" ht="27" x14ac:dyDescent="0.25">
      <c r="A227" s="622" t="s">
        <v>842</v>
      </c>
      <c r="B227" s="625" t="s">
        <v>1382</v>
      </c>
      <c r="C227" s="9" t="s">
        <v>862</v>
      </c>
      <c r="D227" s="9" t="s">
        <v>1383</v>
      </c>
      <c r="E227" s="85">
        <v>60</v>
      </c>
      <c r="F227" s="28">
        <v>1</v>
      </c>
      <c r="G227" s="9" t="s">
        <v>926</v>
      </c>
      <c r="H227" s="294" t="s">
        <v>926</v>
      </c>
    </row>
    <row r="228" spans="1:11" x14ac:dyDescent="0.25">
      <c r="A228" s="623"/>
      <c r="B228" s="626"/>
      <c r="C228" s="9" t="s">
        <v>862</v>
      </c>
      <c r="D228" s="625" t="s">
        <v>1384</v>
      </c>
      <c r="E228" s="85">
        <v>425</v>
      </c>
      <c r="F228" s="28">
        <v>0.8</v>
      </c>
      <c r="G228" s="9" t="s">
        <v>1385</v>
      </c>
      <c r="H228" s="294" t="s">
        <v>1386</v>
      </c>
    </row>
    <row r="229" spans="1:11" x14ac:dyDescent="0.25">
      <c r="A229" s="623"/>
      <c r="B229" s="626"/>
      <c r="C229" s="9">
        <v>2022</v>
      </c>
      <c r="D229" s="626"/>
      <c r="E229" s="85">
        <v>22.5</v>
      </c>
      <c r="F229" s="28">
        <v>0.245</v>
      </c>
      <c r="G229" s="9" t="s">
        <v>1387</v>
      </c>
      <c r="H229" s="294" t="s">
        <v>1388</v>
      </c>
    </row>
    <row r="230" spans="1:11" x14ac:dyDescent="0.25">
      <c r="A230" s="624"/>
      <c r="B230" s="628"/>
      <c r="C230" s="9">
        <v>2023</v>
      </c>
      <c r="D230" s="628"/>
      <c r="E230" s="85">
        <v>17.5</v>
      </c>
      <c r="F230" s="28">
        <v>0.25</v>
      </c>
      <c r="G230" s="9" t="s">
        <v>1389</v>
      </c>
      <c r="H230" s="294" t="s">
        <v>1390</v>
      </c>
    </row>
    <row r="231" spans="1:11" ht="40.5" x14ac:dyDescent="0.25">
      <c r="A231" s="622" t="s">
        <v>842</v>
      </c>
      <c r="B231" s="644" t="s">
        <v>1391</v>
      </c>
      <c r="C231" s="9" t="s">
        <v>862</v>
      </c>
      <c r="D231" s="9" t="s">
        <v>1392</v>
      </c>
      <c r="E231" s="85">
        <v>102000</v>
      </c>
      <c r="F231" s="28">
        <v>0.44</v>
      </c>
      <c r="G231" s="9" t="s">
        <v>1393</v>
      </c>
      <c r="H231" s="294" t="s">
        <v>1394</v>
      </c>
    </row>
    <row r="232" spans="1:11" ht="21.75" customHeight="1" x14ac:dyDescent="0.25">
      <c r="A232" s="623"/>
      <c r="B232" s="644"/>
      <c r="C232" s="9">
        <v>2022</v>
      </c>
      <c r="D232" s="644" t="s">
        <v>1395</v>
      </c>
      <c r="E232" s="85">
        <v>13750</v>
      </c>
      <c r="F232" s="28">
        <v>0.93500000000000005</v>
      </c>
      <c r="G232" s="9" t="s">
        <v>1396</v>
      </c>
      <c r="H232" s="294" t="s">
        <v>1397</v>
      </c>
    </row>
    <row r="233" spans="1:11" ht="21.75" customHeight="1" x14ac:dyDescent="0.25">
      <c r="A233" s="624"/>
      <c r="B233" s="644"/>
      <c r="C233" s="9">
        <v>2023</v>
      </c>
      <c r="D233" s="644"/>
      <c r="E233" s="85">
        <v>13625</v>
      </c>
      <c r="F233" s="28">
        <v>0.90300000000000002</v>
      </c>
      <c r="G233" s="9" t="s">
        <v>1398</v>
      </c>
      <c r="H233" s="294" t="s">
        <v>1399</v>
      </c>
    </row>
    <row r="234" spans="1:11" ht="48" x14ac:dyDescent="0.25">
      <c r="A234" s="292" t="s">
        <v>843</v>
      </c>
      <c r="B234" s="9" t="s">
        <v>1400</v>
      </c>
      <c r="C234" s="9" t="s">
        <v>862</v>
      </c>
      <c r="D234" s="9" t="s">
        <v>1401</v>
      </c>
      <c r="E234" s="85">
        <v>17853</v>
      </c>
      <c r="F234" s="28">
        <v>1</v>
      </c>
      <c r="G234" s="9" t="s">
        <v>1402</v>
      </c>
      <c r="H234" s="294" t="s">
        <v>1402</v>
      </c>
    </row>
    <row r="235" spans="1:11" ht="48" x14ac:dyDescent="0.25">
      <c r="A235" s="306" t="s">
        <v>843</v>
      </c>
      <c r="B235" s="17" t="s">
        <v>1403</v>
      </c>
      <c r="C235" s="295" t="s">
        <v>862</v>
      </c>
      <c r="D235" s="17" t="s">
        <v>1404</v>
      </c>
      <c r="E235" s="296">
        <v>1860</v>
      </c>
      <c r="F235" s="297">
        <v>1</v>
      </c>
      <c r="G235" s="17" t="s">
        <v>1405</v>
      </c>
      <c r="H235" s="17" t="s">
        <v>1405</v>
      </c>
    </row>
    <row r="236" spans="1:11" ht="48" x14ac:dyDescent="0.25">
      <c r="A236" s="292" t="s">
        <v>843</v>
      </c>
      <c r="B236" s="9" t="s">
        <v>1406</v>
      </c>
      <c r="C236" s="9" t="s">
        <v>862</v>
      </c>
      <c r="D236" s="9" t="s">
        <v>1407</v>
      </c>
      <c r="E236" s="85">
        <v>1525938</v>
      </c>
      <c r="F236" s="28">
        <v>1</v>
      </c>
      <c r="G236" s="9" t="s">
        <v>1408</v>
      </c>
      <c r="H236" s="294" t="s">
        <v>1408</v>
      </c>
      <c r="J236" s="290"/>
    </row>
    <row r="237" spans="1:11" ht="48" x14ac:dyDescent="0.25">
      <c r="A237" s="292" t="s">
        <v>843</v>
      </c>
      <c r="B237" s="9" t="s">
        <v>1409</v>
      </c>
      <c r="C237" s="9" t="s">
        <v>862</v>
      </c>
      <c r="D237" s="9" t="s">
        <v>1410</v>
      </c>
      <c r="E237" s="85">
        <v>2200</v>
      </c>
      <c r="F237" s="28">
        <v>1</v>
      </c>
      <c r="G237" s="9" t="s">
        <v>1411</v>
      </c>
      <c r="H237" s="294" t="s">
        <v>1411</v>
      </c>
    </row>
    <row r="238" spans="1:11" ht="48" x14ac:dyDescent="0.25">
      <c r="A238" s="292" t="s">
        <v>843</v>
      </c>
      <c r="B238" s="9" t="s">
        <v>1412</v>
      </c>
      <c r="C238" s="9">
        <v>2022</v>
      </c>
      <c r="D238" s="9" t="s">
        <v>930</v>
      </c>
      <c r="E238" s="85">
        <v>469.5</v>
      </c>
      <c r="F238" s="28">
        <v>1</v>
      </c>
      <c r="G238" s="9" t="s">
        <v>931</v>
      </c>
      <c r="H238" s="294" t="s">
        <v>932</v>
      </c>
    </row>
    <row r="239" spans="1:11" ht="25.5" customHeight="1" x14ac:dyDescent="0.25">
      <c r="A239" s="622" t="s">
        <v>843</v>
      </c>
      <c r="B239" s="625" t="s">
        <v>1413</v>
      </c>
      <c r="C239" s="9">
        <v>2022</v>
      </c>
      <c r="D239" s="625" t="s">
        <v>1414</v>
      </c>
      <c r="E239" s="85">
        <v>375</v>
      </c>
      <c r="F239" s="28">
        <v>0.75</v>
      </c>
      <c r="G239" s="9" t="s">
        <v>1167</v>
      </c>
      <c r="H239" s="294" t="s">
        <v>1029</v>
      </c>
      <c r="J239" s="290"/>
    </row>
    <row r="240" spans="1:11" ht="25.5" customHeight="1" x14ac:dyDescent="0.25">
      <c r="A240" s="624"/>
      <c r="B240" s="628"/>
      <c r="C240" s="9">
        <v>2023</v>
      </c>
      <c r="D240" s="628"/>
      <c r="E240" s="85">
        <v>1125</v>
      </c>
      <c r="F240" s="28">
        <v>0.93300000000000005</v>
      </c>
      <c r="G240" s="9" t="s">
        <v>1415</v>
      </c>
      <c r="H240" s="294" t="s">
        <v>1416</v>
      </c>
      <c r="K240" s="305"/>
    </row>
    <row r="241" spans="1:11" ht="48" x14ac:dyDescent="0.25">
      <c r="A241" s="292" t="s">
        <v>843</v>
      </c>
      <c r="B241" s="9" t="s">
        <v>1417</v>
      </c>
      <c r="C241" s="9" t="s">
        <v>862</v>
      </c>
      <c r="D241" s="9" t="s">
        <v>1418</v>
      </c>
      <c r="E241" s="85">
        <v>298</v>
      </c>
      <c r="F241" s="28">
        <v>1</v>
      </c>
      <c r="G241" s="9" t="s">
        <v>1419</v>
      </c>
      <c r="H241" s="294" t="s">
        <v>1419</v>
      </c>
      <c r="K241" s="290"/>
    </row>
    <row r="242" spans="1:11" ht="48" x14ac:dyDescent="0.25">
      <c r="A242" s="292" t="s">
        <v>843</v>
      </c>
      <c r="B242" s="9" t="s">
        <v>1420</v>
      </c>
      <c r="C242" s="9" t="s">
        <v>862</v>
      </c>
      <c r="D242" s="9" t="s">
        <v>1421</v>
      </c>
      <c r="E242" s="85">
        <v>389200</v>
      </c>
      <c r="F242" s="28">
        <v>1</v>
      </c>
      <c r="G242" s="9" t="s">
        <v>1422</v>
      </c>
      <c r="H242" s="294" t="s">
        <v>1422</v>
      </c>
    </row>
    <row r="243" spans="1:11" ht="48" x14ac:dyDescent="0.25">
      <c r="A243" s="292" t="s">
        <v>843</v>
      </c>
      <c r="B243" s="9" t="s">
        <v>1423</v>
      </c>
      <c r="C243" s="9" t="s">
        <v>862</v>
      </c>
      <c r="D243" s="9" t="s">
        <v>1421</v>
      </c>
      <c r="E243" s="85">
        <v>2789765</v>
      </c>
      <c r="F243" s="28">
        <v>0.9</v>
      </c>
      <c r="G243" s="9" t="s">
        <v>1424</v>
      </c>
      <c r="H243" s="294" t="s">
        <v>1424</v>
      </c>
    </row>
    <row r="244" spans="1:11" ht="27" x14ac:dyDescent="0.25">
      <c r="A244" s="292" t="s">
        <v>844</v>
      </c>
      <c r="B244" s="17" t="s">
        <v>1425</v>
      </c>
      <c r="C244" s="17" t="s">
        <v>862</v>
      </c>
      <c r="D244" s="17" t="s">
        <v>1426</v>
      </c>
      <c r="E244" s="296">
        <v>1200</v>
      </c>
      <c r="F244" s="297">
        <v>1</v>
      </c>
      <c r="G244" s="17" t="s">
        <v>1427</v>
      </c>
      <c r="H244" s="298" t="s">
        <v>1427</v>
      </c>
    </row>
    <row r="245" spans="1:11" x14ac:dyDescent="0.25">
      <c r="A245" s="622" t="s">
        <v>844</v>
      </c>
      <c r="B245" s="625" t="s">
        <v>1428</v>
      </c>
      <c r="C245" s="625" t="s">
        <v>862</v>
      </c>
      <c r="D245" s="625" t="s">
        <v>1429</v>
      </c>
      <c r="E245" s="85">
        <v>3711</v>
      </c>
      <c r="F245" s="28">
        <v>0.02</v>
      </c>
      <c r="G245" s="9" t="s">
        <v>1430</v>
      </c>
      <c r="H245" s="294" t="s">
        <v>1431</v>
      </c>
    </row>
    <row r="246" spans="1:11" x14ac:dyDescent="0.25">
      <c r="A246" s="624"/>
      <c r="B246" s="628"/>
      <c r="C246" s="628"/>
      <c r="D246" s="628"/>
      <c r="E246" s="85">
        <v>1107788</v>
      </c>
      <c r="F246" s="28">
        <v>0.99</v>
      </c>
      <c r="G246" s="9" t="s">
        <v>1432</v>
      </c>
      <c r="H246" s="294" t="s">
        <v>1432</v>
      </c>
      <c r="I246" s="305"/>
    </row>
    <row r="247" spans="1:11" ht="24" x14ac:dyDescent="0.25">
      <c r="A247" s="306" t="s">
        <v>844</v>
      </c>
      <c r="B247" s="17" t="s">
        <v>1433</v>
      </c>
      <c r="C247" s="17" t="s">
        <v>862</v>
      </c>
      <c r="D247" s="17" t="s">
        <v>1118</v>
      </c>
      <c r="E247" s="296">
        <v>500</v>
      </c>
      <c r="F247" s="297">
        <v>1</v>
      </c>
      <c r="G247" s="17" t="s">
        <v>1119</v>
      </c>
      <c r="H247" s="298" t="s">
        <v>1119</v>
      </c>
    </row>
    <row r="248" spans="1:11" ht="27" x14ac:dyDescent="0.25">
      <c r="A248" s="306" t="s">
        <v>844</v>
      </c>
      <c r="B248" s="9" t="s">
        <v>1434</v>
      </c>
      <c r="C248" s="9" t="s">
        <v>862</v>
      </c>
      <c r="D248" s="9" t="s">
        <v>1435</v>
      </c>
      <c r="E248" s="85">
        <v>1900</v>
      </c>
      <c r="F248" s="28">
        <v>0</v>
      </c>
      <c r="G248" s="9" t="s">
        <v>1436</v>
      </c>
      <c r="H248" s="294" t="s">
        <v>926</v>
      </c>
    </row>
    <row r="249" spans="1:11" ht="15" customHeight="1" x14ac:dyDescent="0.25">
      <c r="A249" s="640" t="s">
        <v>844</v>
      </c>
      <c r="B249" s="629" t="s">
        <v>1437</v>
      </c>
      <c r="C249" s="629" t="s">
        <v>862</v>
      </c>
      <c r="D249" s="629" t="s">
        <v>1438</v>
      </c>
      <c r="E249" s="296">
        <v>105038158</v>
      </c>
      <c r="F249" s="297">
        <v>0.85</v>
      </c>
      <c r="G249" s="17" t="s">
        <v>1439</v>
      </c>
      <c r="H249" s="298" t="s">
        <v>1280</v>
      </c>
    </row>
    <row r="250" spans="1:11" x14ac:dyDescent="0.25">
      <c r="A250" s="641"/>
      <c r="B250" s="630"/>
      <c r="C250" s="630"/>
      <c r="D250" s="630"/>
      <c r="E250" s="296">
        <v>104798091</v>
      </c>
      <c r="F250" s="297">
        <v>0.71</v>
      </c>
      <c r="G250" s="17" t="s">
        <v>1440</v>
      </c>
      <c r="H250" s="298" t="s">
        <v>1364</v>
      </c>
    </row>
    <row r="251" spans="1:11" x14ac:dyDescent="0.25">
      <c r="A251" s="641"/>
      <c r="B251" s="630"/>
      <c r="C251" s="630"/>
      <c r="D251" s="630"/>
      <c r="E251" s="296">
        <v>14594061</v>
      </c>
      <c r="F251" s="297">
        <v>1</v>
      </c>
      <c r="G251" s="17" t="s">
        <v>1112</v>
      </c>
      <c r="H251" s="298" t="s">
        <v>1441</v>
      </c>
    </row>
    <row r="252" spans="1:11" x14ac:dyDescent="0.25">
      <c r="A252" s="642"/>
      <c r="B252" s="631"/>
      <c r="C252" s="631"/>
      <c r="D252" s="631"/>
      <c r="E252" s="296">
        <v>0</v>
      </c>
      <c r="F252" s="297">
        <v>0</v>
      </c>
      <c r="G252" s="294" t="s">
        <v>926</v>
      </c>
      <c r="H252" s="294" t="s">
        <v>926</v>
      </c>
    </row>
    <row r="253" spans="1:11" x14ac:dyDescent="0.25">
      <c r="A253" s="640" t="s">
        <v>844</v>
      </c>
      <c r="B253" s="629" t="s">
        <v>1442</v>
      </c>
      <c r="C253" s="625" t="s">
        <v>862</v>
      </c>
      <c r="D253" s="629" t="s">
        <v>1438</v>
      </c>
      <c r="E253" s="296">
        <v>538793534</v>
      </c>
      <c r="F253" s="297">
        <v>1</v>
      </c>
      <c r="G253" s="17" t="s">
        <v>1443</v>
      </c>
      <c r="H253" s="298" t="s">
        <v>1444</v>
      </c>
    </row>
    <row r="254" spans="1:11" x14ac:dyDescent="0.25">
      <c r="A254" s="641"/>
      <c r="B254" s="630"/>
      <c r="C254" s="626"/>
      <c r="D254" s="630"/>
      <c r="E254" s="296">
        <v>208452960</v>
      </c>
      <c r="F254" s="297">
        <v>0.82</v>
      </c>
      <c r="G254" s="17" t="s">
        <v>1445</v>
      </c>
      <c r="H254" s="298" t="s">
        <v>1446</v>
      </c>
    </row>
    <row r="255" spans="1:11" x14ac:dyDescent="0.25">
      <c r="A255" s="641"/>
      <c r="B255" s="630"/>
      <c r="C255" s="626"/>
      <c r="D255" s="630"/>
      <c r="E255" s="296">
        <v>566476168</v>
      </c>
      <c r="F255" s="297">
        <v>1</v>
      </c>
      <c r="G255" s="17" t="s">
        <v>1447</v>
      </c>
      <c r="H255" s="298" t="s">
        <v>1448</v>
      </c>
    </row>
    <row r="256" spans="1:11" x14ac:dyDescent="0.25">
      <c r="A256" s="641"/>
      <c r="B256" s="630"/>
      <c r="C256" s="626"/>
      <c r="D256" s="630"/>
      <c r="E256" s="296">
        <v>28871208</v>
      </c>
      <c r="F256" s="297">
        <v>1</v>
      </c>
      <c r="G256" s="17" t="s">
        <v>1373</v>
      </c>
      <c r="H256" s="298" t="s">
        <v>1449</v>
      </c>
    </row>
    <row r="257" spans="1:8" x14ac:dyDescent="0.25">
      <c r="A257" s="641"/>
      <c r="B257" s="630"/>
      <c r="C257" s="626"/>
      <c r="D257" s="630"/>
      <c r="E257" s="296">
        <v>39104640</v>
      </c>
      <c r="F257" s="297">
        <v>1</v>
      </c>
      <c r="G257" s="17" t="s">
        <v>1450</v>
      </c>
      <c r="H257" s="298" t="s">
        <v>1450</v>
      </c>
    </row>
    <row r="258" spans="1:8" x14ac:dyDescent="0.25">
      <c r="A258" s="642"/>
      <c r="B258" s="631"/>
      <c r="C258" s="628"/>
      <c r="D258" s="631"/>
      <c r="E258" s="296">
        <v>11200000</v>
      </c>
      <c r="F258" s="297">
        <v>0</v>
      </c>
      <c r="G258" s="17" t="s">
        <v>1451</v>
      </c>
      <c r="H258" s="294" t="s">
        <v>926</v>
      </c>
    </row>
    <row r="259" spans="1:8" ht="24" customHeight="1" x14ac:dyDescent="0.25">
      <c r="A259" s="640" t="s">
        <v>844</v>
      </c>
      <c r="B259" s="629" t="s">
        <v>1452</v>
      </c>
      <c r="C259" s="629" t="s">
        <v>862</v>
      </c>
      <c r="D259" s="629" t="s">
        <v>1438</v>
      </c>
      <c r="E259" s="296">
        <v>21567788</v>
      </c>
      <c r="F259" s="297">
        <v>1</v>
      </c>
      <c r="G259" s="17" t="s">
        <v>1453</v>
      </c>
      <c r="H259" s="298" t="s">
        <v>1454</v>
      </c>
    </row>
    <row r="260" spans="1:8" x14ac:dyDescent="0.25">
      <c r="A260" s="641"/>
      <c r="B260" s="630"/>
      <c r="C260" s="630"/>
      <c r="D260" s="630"/>
      <c r="E260" s="296">
        <v>18943500</v>
      </c>
      <c r="F260" s="297">
        <v>1</v>
      </c>
      <c r="G260" s="17" t="s">
        <v>1004</v>
      </c>
      <c r="H260" s="298" t="s">
        <v>1455</v>
      </c>
    </row>
    <row r="261" spans="1:8" x14ac:dyDescent="0.25">
      <c r="A261" s="641"/>
      <c r="B261" s="630"/>
      <c r="C261" s="630"/>
      <c r="D261" s="630"/>
      <c r="E261" s="296">
        <v>11306251</v>
      </c>
      <c r="F261" s="297">
        <v>1</v>
      </c>
      <c r="G261" s="17" t="s">
        <v>1456</v>
      </c>
      <c r="H261" s="298" t="s">
        <v>1024</v>
      </c>
    </row>
    <row r="262" spans="1:8" x14ac:dyDescent="0.25">
      <c r="A262" s="641"/>
      <c r="B262" s="630"/>
      <c r="C262" s="631"/>
      <c r="D262" s="630"/>
      <c r="E262" s="296">
        <v>0</v>
      </c>
      <c r="F262" s="297">
        <v>0</v>
      </c>
      <c r="G262" s="294" t="s">
        <v>926</v>
      </c>
      <c r="H262" s="294" t="s">
        <v>926</v>
      </c>
    </row>
    <row r="263" spans="1:8" x14ac:dyDescent="0.25">
      <c r="A263" s="642"/>
      <c r="B263" s="631"/>
      <c r="C263" s="17">
        <v>2022</v>
      </c>
      <c r="D263" s="631"/>
      <c r="E263" s="296">
        <v>3742998</v>
      </c>
      <c r="F263" s="297">
        <v>0.5</v>
      </c>
      <c r="G263" s="17" t="s">
        <v>1457</v>
      </c>
      <c r="H263" s="298" t="s">
        <v>1458</v>
      </c>
    </row>
    <row r="264" spans="1:8" s="312" customFormat="1" ht="27" customHeight="1" x14ac:dyDescent="0.25">
      <c r="A264" s="299" t="s">
        <v>845</v>
      </c>
      <c r="B264" s="9" t="s">
        <v>1459</v>
      </c>
      <c r="C264" s="9" t="s">
        <v>862</v>
      </c>
      <c r="D264" s="9" t="s">
        <v>1460</v>
      </c>
      <c r="E264" s="85">
        <v>30000</v>
      </c>
      <c r="F264" s="28">
        <v>1</v>
      </c>
      <c r="G264" s="9" t="s">
        <v>1461</v>
      </c>
      <c r="H264" s="294" t="s">
        <v>1352</v>
      </c>
    </row>
    <row r="265" spans="1:8" s="312" customFormat="1" ht="27" x14ac:dyDescent="0.25">
      <c r="A265" s="299" t="s">
        <v>845</v>
      </c>
      <c r="B265" s="9" t="s">
        <v>1462</v>
      </c>
      <c r="C265" s="9" t="s">
        <v>862</v>
      </c>
      <c r="D265" s="9" t="s">
        <v>1463</v>
      </c>
      <c r="E265" s="85">
        <v>290</v>
      </c>
      <c r="F265" s="28">
        <v>0.8</v>
      </c>
      <c r="G265" s="9" t="s">
        <v>1464</v>
      </c>
      <c r="H265" s="294" t="s">
        <v>1465</v>
      </c>
    </row>
    <row r="266" spans="1:8" s="312" customFormat="1" ht="27" x14ac:dyDescent="0.25">
      <c r="A266" s="299" t="s">
        <v>845</v>
      </c>
      <c r="B266" s="9" t="s">
        <v>1466</v>
      </c>
      <c r="C266" s="9" t="s">
        <v>862</v>
      </c>
      <c r="D266" s="9" t="s">
        <v>1467</v>
      </c>
      <c r="E266" s="85">
        <v>5</v>
      </c>
      <c r="F266" s="28">
        <v>1</v>
      </c>
      <c r="G266" s="9" t="s">
        <v>1468</v>
      </c>
      <c r="H266" s="294" t="s">
        <v>1469</v>
      </c>
    </row>
    <row r="267" spans="1:8" s="312" customFormat="1" ht="27" x14ac:dyDescent="0.25">
      <c r="A267" s="299" t="s">
        <v>845</v>
      </c>
      <c r="B267" s="9" t="s">
        <v>1470</v>
      </c>
      <c r="C267" s="9" t="s">
        <v>862</v>
      </c>
      <c r="D267" s="9" t="s">
        <v>1471</v>
      </c>
      <c r="E267" s="85">
        <v>120</v>
      </c>
      <c r="F267" s="28">
        <v>0.21</v>
      </c>
      <c r="G267" s="9" t="s">
        <v>1472</v>
      </c>
      <c r="H267" s="294" t="s">
        <v>1473</v>
      </c>
    </row>
    <row r="268" spans="1:8" s="312" customFormat="1" ht="40.5" x14ac:dyDescent="0.25">
      <c r="A268" s="299" t="s">
        <v>845</v>
      </c>
      <c r="B268" s="9" t="s">
        <v>1474</v>
      </c>
      <c r="C268" s="9" t="s">
        <v>862</v>
      </c>
      <c r="D268" s="9" t="s">
        <v>1475</v>
      </c>
      <c r="E268" s="85">
        <v>15</v>
      </c>
      <c r="F268" s="28">
        <v>0.4</v>
      </c>
      <c r="G268" s="9" t="s">
        <v>1476</v>
      </c>
      <c r="H268" s="294" t="s">
        <v>1477</v>
      </c>
    </row>
    <row r="269" spans="1:8" s="312" customFormat="1" ht="40.5" x14ac:dyDescent="0.25">
      <c r="A269" s="299" t="s">
        <v>845</v>
      </c>
      <c r="B269" s="9" t="s">
        <v>1478</v>
      </c>
      <c r="C269" s="9" t="s">
        <v>862</v>
      </c>
      <c r="D269" s="9" t="s">
        <v>1475</v>
      </c>
      <c r="E269" s="85">
        <v>25</v>
      </c>
      <c r="F269" s="28">
        <v>0.35</v>
      </c>
      <c r="G269" s="9" t="s">
        <v>1479</v>
      </c>
      <c r="H269" s="294" t="s">
        <v>1480</v>
      </c>
    </row>
    <row r="270" spans="1:8" s="312" customFormat="1" ht="27" x14ac:dyDescent="0.25">
      <c r="A270" s="299" t="s">
        <v>845</v>
      </c>
      <c r="B270" s="9" t="s">
        <v>1481</v>
      </c>
      <c r="C270" s="9" t="s">
        <v>862</v>
      </c>
      <c r="D270" s="9" t="s">
        <v>1482</v>
      </c>
      <c r="E270" s="85">
        <v>60</v>
      </c>
      <c r="F270" s="28">
        <v>1</v>
      </c>
      <c r="G270" s="9" t="s">
        <v>1145</v>
      </c>
      <c r="H270" s="294" t="s">
        <v>1145</v>
      </c>
    </row>
    <row r="271" spans="1:8" s="312" customFormat="1" ht="24" x14ac:dyDescent="0.25">
      <c r="A271" s="299" t="s">
        <v>845</v>
      </c>
      <c r="B271" s="9" t="s">
        <v>1483</v>
      </c>
      <c r="C271" s="9" t="s">
        <v>862</v>
      </c>
      <c r="D271" s="9" t="s">
        <v>1484</v>
      </c>
      <c r="E271" s="85">
        <v>1000</v>
      </c>
      <c r="F271" s="28">
        <v>1</v>
      </c>
      <c r="G271" s="9" t="s">
        <v>1465</v>
      </c>
      <c r="H271" s="294" t="s">
        <v>1485</v>
      </c>
    </row>
    <row r="272" spans="1:8" s="312" customFormat="1" ht="27" x14ac:dyDescent="0.25">
      <c r="A272" s="299" t="s">
        <v>845</v>
      </c>
      <c r="B272" s="9" t="s">
        <v>1486</v>
      </c>
      <c r="C272" s="9" t="s">
        <v>862</v>
      </c>
      <c r="D272" s="9" t="s">
        <v>1487</v>
      </c>
      <c r="E272" s="85">
        <v>24</v>
      </c>
      <c r="F272" s="28">
        <v>1</v>
      </c>
      <c r="G272" s="9" t="s">
        <v>1488</v>
      </c>
      <c r="H272" s="294" t="s">
        <v>1488</v>
      </c>
    </row>
    <row r="273" spans="1:13" s="312" customFormat="1" ht="54" x14ac:dyDescent="0.25">
      <c r="A273" s="299" t="s">
        <v>845</v>
      </c>
      <c r="B273" s="9" t="s">
        <v>1489</v>
      </c>
      <c r="C273" s="9" t="s">
        <v>862</v>
      </c>
      <c r="D273" s="9" t="s">
        <v>1490</v>
      </c>
      <c r="E273" s="85">
        <v>15</v>
      </c>
      <c r="F273" s="28">
        <v>1</v>
      </c>
      <c r="G273" s="9" t="s">
        <v>1491</v>
      </c>
      <c r="H273" s="294" t="s">
        <v>1492</v>
      </c>
    </row>
    <row r="274" spans="1:13" s="312" customFormat="1" ht="15" customHeight="1" x14ac:dyDescent="0.25">
      <c r="A274" s="622" t="s">
        <v>846</v>
      </c>
      <c r="B274" s="625" t="s">
        <v>1428</v>
      </c>
      <c r="C274" s="625" t="s">
        <v>862</v>
      </c>
      <c r="D274" s="625" t="s">
        <v>1429</v>
      </c>
      <c r="E274" s="85">
        <v>3711</v>
      </c>
      <c r="F274" s="28">
        <v>0.02</v>
      </c>
      <c r="G274" s="9" t="s">
        <v>1430</v>
      </c>
      <c r="H274" s="294" t="s">
        <v>1431</v>
      </c>
    </row>
    <row r="275" spans="1:13" s="312" customFormat="1" ht="17.25" customHeight="1" x14ac:dyDescent="0.25">
      <c r="A275" s="623"/>
      <c r="B275" s="626"/>
      <c r="C275" s="628"/>
      <c r="D275" s="628"/>
      <c r="E275" s="85">
        <v>1107788</v>
      </c>
      <c r="F275" s="28">
        <v>0.99</v>
      </c>
      <c r="G275" s="9" t="s">
        <v>1432</v>
      </c>
      <c r="H275" s="294" t="s">
        <v>1432</v>
      </c>
    </row>
    <row r="276" spans="1:13" s="312" customFormat="1" x14ac:dyDescent="0.25">
      <c r="A276" s="624"/>
      <c r="B276" s="628"/>
      <c r="C276" s="302" t="s">
        <v>862</v>
      </c>
      <c r="D276" s="302" t="s">
        <v>1493</v>
      </c>
      <c r="E276" s="85">
        <v>1800</v>
      </c>
      <c r="F276" s="28">
        <v>1</v>
      </c>
      <c r="G276" s="9" t="s">
        <v>1494</v>
      </c>
      <c r="H276" s="9" t="s">
        <v>1494</v>
      </c>
    </row>
    <row r="277" spans="1:13" s="312" customFormat="1" ht="48" x14ac:dyDescent="0.25">
      <c r="A277" s="306" t="s">
        <v>846</v>
      </c>
      <c r="B277" s="17" t="s">
        <v>1495</v>
      </c>
      <c r="C277" s="17" t="s">
        <v>862</v>
      </c>
      <c r="D277" s="302" t="s">
        <v>1429</v>
      </c>
      <c r="E277" s="296">
        <v>363353</v>
      </c>
      <c r="F277" s="297">
        <v>0.86</v>
      </c>
      <c r="G277" s="17" t="s">
        <v>1496</v>
      </c>
      <c r="H277" s="298" t="s">
        <v>1497</v>
      </c>
      <c r="M277" s="313"/>
    </row>
    <row r="278" spans="1:13" s="312" customFormat="1" ht="48" x14ac:dyDescent="0.25">
      <c r="A278" s="292" t="s">
        <v>846</v>
      </c>
      <c r="B278" s="9" t="s">
        <v>1498</v>
      </c>
      <c r="C278" s="9" t="s">
        <v>862</v>
      </c>
      <c r="D278" s="9" t="s">
        <v>1499</v>
      </c>
      <c r="E278" s="85">
        <v>21538</v>
      </c>
      <c r="F278" s="28">
        <v>0.55000000000000004</v>
      </c>
      <c r="G278" s="9" t="s">
        <v>1500</v>
      </c>
      <c r="H278" s="294" t="s">
        <v>1501</v>
      </c>
    </row>
    <row r="279" spans="1:13" s="312" customFormat="1" ht="25.5" customHeight="1" x14ac:dyDescent="0.25">
      <c r="A279" s="622" t="s">
        <v>846</v>
      </c>
      <c r="B279" s="625" t="s">
        <v>1502</v>
      </c>
      <c r="C279" s="9">
        <v>2020</v>
      </c>
      <c r="D279" s="625" t="s">
        <v>1503</v>
      </c>
      <c r="E279" s="85">
        <v>507.8</v>
      </c>
      <c r="F279" s="28">
        <v>0.75</v>
      </c>
      <c r="G279" s="9" t="s">
        <v>1504</v>
      </c>
      <c r="H279" s="294" t="s">
        <v>1505</v>
      </c>
    </row>
    <row r="280" spans="1:13" s="312" customFormat="1" ht="25.5" customHeight="1" x14ac:dyDescent="0.25">
      <c r="A280" s="624"/>
      <c r="B280" s="628"/>
      <c r="C280" s="17">
        <v>2021</v>
      </c>
      <c r="D280" s="628"/>
      <c r="E280" s="296">
        <v>7500</v>
      </c>
      <c r="F280" s="297">
        <v>0.34799999999999998</v>
      </c>
      <c r="G280" s="17" t="s">
        <v>926</v>
      </c>
      <c r="H280" s="298" t="s">
        <v>1506</v>
      </c>
    </row>
    <row r="281" spans="1:13" s="312" customFormat="1" ht="40.5" x14ac:dyDescent="0.25">
      <c r="A281" s="306" t="s">
        <v>847</v>
      </c>
      <c r="B281" s="17" t="s">
        <v>1507</v>
      </c>
      <c r="C281" s="17" t="s">
        <v>862</v>
      </c>
      <c r="D281" s="17" t="s">
        <v>1508</v>
      </c>
      <c r="E281" s="296">
        <v>10</v>
      </c>
      <c r="F281" s="297">
        <v>1</v>
      </c>
      <c r="G281" s="17" t="s">
        <v>1509</v>
      </c>
      <c r="H281" s="17" t="s">
        <v>1509</v>
      </c>
    </row>
    <row r="282" spans="1:13" s="312" customFormat="1" ht="36" x14ac:dyDescent="0.25">
      <c r="A282" s="307" t="s">
        <v>847</v>
      </c>
      <c r="B282" s="303" t="s">
        <v>1510</v>
      </c>
      <c r="C282" s="17" t="s">
        <v>1511</v>
      </c>
      <c r="D282" s="303" t="s">
        <v>1512</v>
      </c>
      <c r="E282" s="296">
        <v>11800</v>
      </c>
      <c r="F282" s="297">
        <v>1</v>
      </c>
      <c r="G282" s="17" t="s">
        <v>1513</v>
      </c>
      <c r="H282" s="298" t="s">
        <v>1514</v>
      </c>
    </row>
    <row r="283" spans="1:13" s="312" customFormat="1" ht="36" x14ac:dyDescent="0.25">
      <c r="A283" s="307" t="s">
        <v>847</v>
      </c>
      <c r="B283" s="303" t="s">
        <v>1515</v>
      </c>
      <c r="C283" s="17" t="s">
        <v>1511</v>
      </c>
      <c r="D283" s="17" t="s">
        <v>1515</v>
      </c>
      <c r="E283" s="296">
        <v>468162</v>
      </c>
      <c r="F283" s="297">
        <v>1</v>
      </c>
      <c r="G283" s="17" t="s">
        <v>1516</v>
      </c>
      <c r="H283" s="17" t="s">
        <v>1516</v>
      </c>
    </row>
    <row r="284" spans="1:13" s="312" customFormat="1" ht="21" customHeight="1" x14ac:dyDescent="0.25">
      <c r="A284" s="622" t="s">
        <v>847</v>
      </c>
      <c r="B284" s="625" t="s">
        <v>1517</v>
      </c>
      <c r="C284" s="300" t="s">
        <v>862</v>
      </c>
      <c r="D284" s="9" t="s">
        <v>1518</v>
      </c>
      <c r="E284" s="85">
        <v>15</v>
      </c>
      <c r="F284" s="28">
        <v>1</v>
      </c>
      <c r="G284" s="9" t="s">
        <v>1113</v>
      </c>
      <c r="H284" s="294" t="s">
        <v>1519</v>
      </c>
    </row>
    <row r="285" spans="1:13" s="312" customFormat="1" ht="21" customHeight="1" x14ac:dyDescent="0.25">
      <c r="A285" s="624"/>
      <c r="B285" s="628"/>
      <c r="C285" s="300" t="s">
        <v>862</v>
      </c>
      <c r="D285" s="9" t="s">
        <v>1520</v>
      </c>
      <c r="E285" s="85">
        <v>30</v>
      </c>
      <c r="F285" s="28">
        <v>1</v>
      </c>
      <c r="G285" s="9" t="s">
        <v>1356</v>
      </c>
      <c r="H285" s="294" t="s">
        <v>1521</v>
      </c>
    </row>
    <row r="286" spans="1:13" s="312" customFormat="1" ht="21.75" customHeight="1" x14ac:dyDescent="0.25">
      <c r="A286" s="640" t="s">
        <v>847</v>
      </c>
      <c r="B286" s="629" t="s">
        <v>1522</v>
      </c>
      <c r="C286" s="17">
        <v>2020</v>
      </c>
      <c r="D286" s="629" t="s">
        <v>1523</v>
      </c>
      <c r="E286" s="647">
        <v>23.8</v>
      </c>
      <c r="F286" s="645">
        <v>0.25</v>
      </c>
      <c r="G286" s="17" t="s">
        <v>1524</v>
      </c>
      <c r="H286" s="298" t="s">
        <v>1525</v>
      </c>
    </row>
    <row r="287" spans="1:13" s="312" customFormat="1" ht="21.75" customHeight="1" x14ac:dyDescent="0.25">
      <c r="A287" s="642"/>
      <c r="B287" s="631"/>
      <c r="C287" s="17">
        <v>2021</v>
      </c>
      <c r="D287" s="631"/>
      <c r="E287" s="648"/>
      <c r="F287" s="646"/>
      <c r="G287" s="17" t="s">
        <v>1526</v>
      </c>
      <c r="H287" s="298" t="s">
        <v>1527</v>
      </c>
    </row>
    <row r="288" spans="1:13" s="312" customFormat="1" ht="40.5" x14ac:dyDescent="0.25">
      <c r="A288" s="306" t="s">
        <v>847</v>
      </c>
      <c r="B288" s="17" t="s">
        <v>1528</v>
      </c>
      <c r="C288" s="17" t="s">
        <v>862</v>
      </c>
      <c r="D288" s="17" t="s">
        <v>1529</v>
      </c>
      <c r="E288" s="296">
        <v>2</v>
      </c>
      <c r="F288" s="297">
        <v>0.5</v>
      </c>
      <c r="G288" s="17" t="s">
        <v>1530</v>
      </c>
      <c r="H288" s="298" t="s">
        <v>1531</v>
      </c>
    </row>
    <row r="289" spans="1:8" s="312" customFormat="1" ht="26.25" customHeight="1" x14ac:dyDescent="0.25">
      <c r="A289" s="640" t="s">
        <v>847</v>
      </c>
      <c r="B289" s="629" t="s">
        <v>1532</v>
      </c>
      <c r="C289" s="17">
        <v>2020</v>
      </c>
      <c r="D289" s="629" t="s">
        <v>1529</v>
      </c>
      <c r="E289" s="296">
        <v>7.5</v>
      </c>
      <c r="F289" s="297">
        <v>0.75</v>
      </c>
      <c r="G289" s="17" t="s">
        <v>1533</v>
      </c>
      <c r="H289" s="298" t="s">
        <v>1534</v>
      </c>
    </row>
    <row r="290" spans="1:8" s="312" customFormat="1" x14ac:dyDescent="0.25">
      <c r="A290" s="641"/>
      <c r="B290" s="630"/>
      <c r="C290" s="17">
        <v>2021</v>
      </c>
      <c r="D290" s="631"/>
      <c r="E290" s="296">
        <v>15</v>
      </c>
      <c r="F290" s="297">
        <v>0.74299999999999999</v>
      </c>
      <c r="G290" s="17" t="s">
        <v>1419</v>
      </c>
      <c r="H290" s="298" t="s">
        <v>1535</v>
      </c>
    </row>
    <row r="291" spans="1:8" s="312" customFormat="1" x14ac:dyDescent="0.25">
      <c r="A291" s="642"/>
      <c r="B291" s="631"/>
      <c r="C291" s="17" t="s">
        <v>862</v>
      </c>
      <c r="D291" s="17" t="s">
        <v>1536</v>
      </c>
      <c r="E291" s="296">
        <v>50</v>
      </c>
      <c r="F291" s="297">
        <v>1</v>
      </c>
      <c r="G291" s="17" t="s">
        <v>1537</v>
      </c>
      <c r="H291" s="298" t="s">
        <v>1535</v>
      </c>
    </row>
    <row r="292" spans="1:8" s="312" customFormat="1" ht="36" x14ac:dyDescent="0.25">
      <c r="A292" s="306" t="s">
        <v>847</v>
      </c>
      <c r="B292" s="17" t="s">
        <v>1538</v>
      </c>
      <c r="C292" s="17" t="s">
        <v>862</v>
      </c>
      <c r="D292" s="17" t="s">
        <v>1539</v>
      </c>
      <c r="E292" s="296">
        <v>864</v>
      </c>
      <c r="F292" s="297">
        <v>0.3</v>
      </c>
      <c r="G292" s="17" t="s">
        <v>1540</v>
      </c>
      <c r="H292" s="298" t="s">
        <v>1540</v>
      </c>
    </row>
    <row r="293" spans="1:8" s="312" customFormat="1" ht="36" x14ac:dyDescent="0.25">
      <c r="A293" s="292" t="s">
        <v>847</v>
      </c>
      <c r="B293" s="9" t="s">
        <v>1541</v>
      </c>
      <c r="C293" s="9" t="s">
        <v>862</v>
      </c>
      <c r="D293" s="9" t="s">
        <v>1536</v>
      </c>
      <c r="E293" s="85">
        <v>50</v>
      </c>
      <c r="F293" s="28">
        <v>1</v>
      </c>
      <c r="G293" s="9" t="s">
        <v>1542</v>
      </c>
      <c r="H293" s="294" t="s">
        <v>1543</v>
      </c>
    </row>
    <row r="294" spans="1:8" s="312" customFormat="1" ht="36" x14ac:dyDescent="0.25">
      <c r="A294" s="292" t="s">
        <v>847</v>
      </c>
      <c r="B294" s="9" t="s">
        <v>1544</v>
      </c>
      <c r="C294" s="9" t="s">
        <v>862</v>
      </c>
      <c r="D294" s="9" t="s">
        <v>1545</v>
      </c>
      <c r="E294" s="85">
        <v>15</v>
      </c>
      <c r="F294" s="28">
        <v>1</v>
      </c>
      <c r="G294" s="9" t="s">
        <v>1546</v>
      </c>
      <c r="H294" s="294" t="s">
        <v>1546</v>
      </c>
    </row>
    <row r="295" spans="1:8" s="312" customFormat="1" ht="27" x14ac:dyDescent="0.25">
      <c r="A295" s="622" t="s">
        <v>847</v>
      </c>
      <c r="B295" s="625" t="s">
        <v>1547</v>
      </c>
      <c r="C295" s="9">
        <v>2021</v>
      </c>
      <c r="D295" s="9" t="s">
        <v>1548</v>
      </c>
      <c r="E295" s="85">
        <v>5</v>
      </c>
      <c r="F295" s="28">
        <v>1</v>
      </c>
      <c r="G295" s="9" t="s">
        <v>1549</v>
      </c>
      <c r="H295" s="294" t="s">
        <v>1550</v>
      </c>
    </row>
    <row r="296" spans="1:8" s="312" customFormat="1" x14ac:dyDescent="0.25">
      <c r="A296" s="624"/>
      <c r="B296" s="628"/>
      <c r="C296" s="9" t="s">
        <v>862</v>
      </c>
      <c r="D296" s="85" t="s">
        <v>1551</v>
      </c>
      <c r="E296" s="85">
        <v>20</v>
      </c>
      <c r="F296" s="28">
        <v>1</v>
      </c>
      <c r="G296" s="9" t="s">
        <v>1552</v>
      </c>
      <c r="H296" s="294" t="s">
        <v>1553</v>
      </c>
    </row>
    <row r="297" spans="1:8" s="312" customFormat="1" ht="36" x14ac:dyDescent="0.25">
      <c r="A297" s="292" t="s">
        <v>847</v>
      </c>
      <c r="B297" s="9" t="s">
        <v>1554</v>
      </c>
      <c r="C297" s="293" t="s">
        <v>862</v>
      </c>
      <c r="D297" s="9" t="s">
        <v>1555</v>
      </c>
      <c r="E297" s="85">
        <v>21</v>
      </c>
      <c r="F297" s="28">
        <v>1</v>
      </c>
      <c r="G297" s="9" t="s">
        <v>1456</v>
      </c>
      <c r="H297" s="294" t="s">
        <v>1456</v>
      </c>
    </row>
    <row r="298" spans="1:8" s="312" customFormat="1" ht="36" x14ac:dyDescent="0.25">
      <c r="A298" s="292" t="s">
        <v>847</v>
      </c>
      <c r="B298" s="9" t="s">
        <v>1556</v>
      </c>
      <c r="C298" s="293" t="s">
        <v>862</v>
      </c>
      <c r="D298" s="9" t="s">
        <v>1557</v>
      </c>
      <c r="E298" s="85">
        <v>1</v>
      </c>
      <c r="F298" s="28">
        <v>1</v>
      </c>
      <c r="G298" s="9" t="s">
        <v>1558</v>
      </c>
      <c r="H298" s="294" t="s">
        <v>1559</v>
      </c>
    </row>
    <row r="299" spans="1:8" s="312" customFormat="1" ht="15" customHeight="1" x14ac:dyDescent="0.25">
      <c r="A299" s="643" t="s">
        <v>847</v>
      </c>
      <c r="B299" s="632" t="s">
        <v>1560</v>
      </c>
      <c r="C299" s="17">
        <v>2020</v>
      </c>
      <c r="D299" s="632" t="s">
        <v>1561</v>
      </c>
      <c r="E299" s="296">
        <v>12.5</v>
      </c>
      <c r="F299" s="297">
        <v>0.5</v>
      </c>
      <c r="G299" s="9" t="s">
        <v>1562</v>
      </c>
      <c r="H299" s="294" t="s">
        <v>1563</v>
      </c>
    </row>
    <row r="300" spans="1:8" s="312" customFormat="1" x14ac:dyDescent="0.25">
      <c r="A300" s="643"/>
      <c r="B300" s="632"/>
      <c r="C300" s="17">
        <v>2021</v>
      </c>
      <c r="D300" s="632"/>
      <c r="E300" s="296">
        <v>27.5</v>
      </c>
      <c r="F300" s="297">
        <v>0.98299999999999998</v>
      </c>
      <c r="G300" s="9" t="s">
        <v>1378</v>
      </c>
      <c r="H300" s="294" t="s">
        <v>1564</v>
      </c>
    </row>
    <row r="301" spans="1:8" s="312" customFormat="1" x14ac:dyDescent="0.25">
      <c r="A301" s="643"/>
      <c r="B301" s="632"/>
      <c r="C301" s="17" t="s">
        <v>862</v>
      </c>
      <c r="D301" s="297" t="s">
        <v>1565</v>
      </c>
      <c r="E301" s="296">
        <v>250</v>
      </c>
      <c r="F301" s="297">
        <v>0.64</v>
      </c>
      <c r="G301" s="9" t="s">
        <v>1566</v>
      </c>
      <c r="H301" s="294" t="s">
        <v>1564</v>
      </c>
    </row>
    <row r="302" spans="1:8" s="312" customFormat="1" ht="40.5" x14ac:dyDescent="0.25">
      <c r="A302" s="643"/>
      <c r="B302" s="632"/>
      <c r="C302" s="17">
        <v>2022</v>
      </c>
      <c r="D302" s="17" t="s">
        <v>1567</v>
      </c>
      <c r="E302" s="296">
        <v>58.8</v>
      </c>
      <c r="F302" s="297">
        <v>0.90500000000000003</v>
      </c>
      <c r="G302" s="9" t="s">
        <v>1568</v>
      </c>
      <c r="H302" s="294" t="s">
        <v>1569</v>
      </c>
    </row>
    <row r="303" spans="1:8" s="312" customFormat="1" x14ac:dyDescent="0.25">
      <c r="A303" s="633" t="s">
        <v>847</v>
      </c>
      <c r="B303" s="644" t="s">
        <v>1570</v>
      </c>
      <c r="C303" s="9">
        <v>2020</v>
      </c>
      <c r="D303" s="644" t="s">
        <v>1571</v>
      </c>
      <c r="E303" s="85">
        <v>19.3</v>
      </c>
      <c r="F303" s="28">
        <v>0.75</v>
      </c>
      <c r="G303" s="9" t="s">
        <v>1542</v>
      </c>
      <c r="H303" s="294" t="s">
        <v>1572</v>
      </c>
    </row>
    <row r="304" spans="1:8" s="312" customFormat="1" x14ac:dyDescent="0.25">
      <c r="A304" s="633"/>
      <c r="B304" s="644"/>
      <c r="C304" s="9">
        <v>2021</v>
      </c>
      <c r="D304" s="644"/>
      <c r="E304" s="85">
        <v>12.5</v>
      </c>
      <c r="F304" s="28">
        <v>0.75</v>
      </c>
      <c r="G304" s="9" t="s">
        <v>1573</v>
      </c>
      <c r="H304" s="294" t="s">
        <v>1549</v>
      </c>
    </row>
    <row r="305" spans="1:9" s="312" customFormat="1" x14ac:dyDescent="0.25">
      <c r="A305" s="633"/>
      <c r="B305" s="644"/>
      <c r="C305" s="9" t="s">
        <v>862</v>
      </c>
      <c r="D305" s="9" t="s">
        <v>1536</v>
      </c>
      <c r="E305" s="85">
        <v>50</v>
      </c>
      <c r="F305" s="28">
        <v>1</v>
      </c>
      <c r="G305" s="9" t="s">
        <v>1562</v>
      </c>
      <c r="H305" s="294" t="s">
        <v>1549</v>
      </c>
    </row>
    <row r="306" spans="1:9" s="312" customFormat="1" ht="27" x14ac:dyDescent="0.25">
      <c r="A306" s="633"/>
      <c r="B306" s="644"/>
      <c r="C306" s="9">
        <v>2022</v>
      </c>
      <c r="D306" s="9" t="s">
        <v>1574</v>
      </c>
      <c r="E306" s="85">
        <v>2.5</v>
      </c>
      <c r="F306" s="28">
        <v>0.5</v>
      </c>
      <c r="G306" s="9" t="s">
        <v>1575</v>
      </c>
      <c r="H306" s="294" t="s">
        <v>1576</v>
      </c>
    </row>
    <row r="307" spans="1:9" s="312" customFormat="1" ht="36" x14ac:dyDescent="0.25">
      <c r="A307" s="307" t="s">
        <v>847</v>
      </c>
      <c r="B307" s="303" t="s">
        <v>1577</v>
      </c>
      <c r="C307" s="17" t="s">
        <v>862</v>
      </c>
      <c r="D307" s="17" t="s">
        <v>1578</v>
      </c>
      <c r="E307" s="85">
        <v>1008</v>
      </c>
      <c r="F307" s="28">
        <v>1</v>
      </c>
      <c r="G307" s="9" t="s">
        <v>1579</v>
      </c>
      <c r="H307" s="294" t="s">
        <v>1579</v>
      </c>
    </row>
    <row r="308" spans="1:9" s="312" customFormat="1" ht="15" customHeight="1" x14ac:dyDescent="0.25">
      <c r="A308" s="640" t="s">
        <v>848</v>
      </c>
      <c r="B308" s="629" t="s">
        <v>1580</v>
      </c>
      <c r="C308" s="17">
        <v>2020</v>
      </c>
      <c r="D308" s="632" t="s">
        <v>1581</v>
      </c>
      <c r="E308" s="314">
        <v>7.3</v>
      </c>
      <c r="F308" s="315">
        <v>0.875</v>
      </c>
      <c r="G308" s="304" t="s">
        <v>1582</v>
      </c>
      <c r="H308" s="316" t="s">
        <v>1583</v>
      </c>
      <c r="I308" s="313"/>
    </row>
    <row r="309" spans="1:9" s="312" customFormat="1" x14ac:dyDescent="0.25">
      <c r="A309" s="641"/>
      <c r="B309" s="630"/>
      <c r="C309" s="17">
        <v>2021</v>
      </c>
      <c r="D309" s="632"/>
      <c r="E309" s="296">
        <v>5.8</v>
      </c>
      <c r="F309" s="297">
        <v>1</v>
      </c>
      <c r="G309" s="17" t="s">
        <v>1584</v>
      </c>
      <c r="H309" s="298" t="s">
        <v>1441</v>
      </c>
      <c r="I309" s="313"/>
    </row>
    <row r="310" spans="1:9" s="312" customFormat="1" x14ac:dyDescent="0.25">
      <c r="A310" s="641"/>
      <c r="B310" s="630"/>
      <c r="C310" s="17">
        <v>2022</v>
      </c>
      <c r="D310" s="632"/>
      <c r="E310" s="296">
        <v>5.8</v>
      </c>
      <c r="F310" s="297">
        <v>0.94</v>
      </c>
      <c r="G310" s="17" t="s">
        <v>1262</v>
      </c>
      <c r="H310" s="298" t="s">
        <v>1585</v>
      </c>
      <c r="I310" s="313"/>
    </row>
    <row r="311" spans="1:9" s="312" customFormat="1" ht="40.5" x14ac:dyDescent="0.25">
      <c r="A311" s="642"/>
      <c r="B311" s="631"/>
      <c r="C311" s="17">
        <v>2023</v>
      </c>
      <c r="D311" s="17" t="s">
        <v>1586</v>
      </c>
      <c r="E311" s="296">
        <v>85</v>
      </c>
      <c r="F311" s="297">
        <v>0.97799999999999998</v>
      </c>
      <c r="G311" s="17" t="s">
        <v>1587</v>
      </c>
      <c r="H311" s="298" t="s">
        <v>1588</v>
      </c>
      <c r="I311" s="313"/>
    </row>
    <row r="312" spans="1:9" s="312" customFormat="1" ht="27" x14ac:dyDescent="0.25">
      <c r="A312" s="292" t="s">
        <v>848</v>
      </c>
      <c r="B312" s="17" t="s">
        <v>1589</v>
      </c>
      <c r="C312" s="17" t="s">
        <v>862</v>
      </c>
      <c r="D312" s="17" t="s">
        <v>1590</v>
      </c>
      <c r="E312" s="296">
        <v>172000</v>
      </c>
      <c r="F312" s="297">
        <v>1</v>
      </c>
      <c r="G312" s="17" t="s">
        <v>1591</v>
      </c>
      <c r="H312" s="298" t="s">
        <v>1592</v>
      </c>
    </row>
    <row r="313" spans="1:9" s="312" customFormat="1" ht="27" x14ac:dyDescent="0.25">
      <c r="A313" s="292" t="s">
        <v>848</v>
      </c>
      <c r="B313" s="17" t="s">
        <v>1593</v>
      </c>
      <c r="C313" s="293" t="s">
        <v>862</v>
      </c>
      <c r="D313" s="9" t="s">
        <v>1594</v>
      </c>
      <c r="E313" s="85">
        <v>10</v>
      </c>
      <c r="F313" s="28">
        <v>1</v>
      </c>
      <c r="G313" s="9" t="s">
        <v>1595</v>
      </c>
      <c r="H313" s="294" t="s">
        <v>952</v>
      </c>
    </row>
    <row r="314" spans="1:9" s="312" customFormat="1" ht="40.5" x14ac:dyDescent="0.25">
      <c r="A314" s="292" t="s">
        <v>848</v>
      </c>
      <c r="B314" s="17" t="s">
        <v>1596</v>
      </c>
      <c r="C314" s="295" t="s">
        <v>862</v>
      </c>
      <c r="D314" s="17" t="s">
        <v>1597</v>
      </c>
      <c r="E314" s="296">
        <v>19</v>
      </c>
      <c r="F314" s="297">
        <v>0.68</v>
      </c>
      <c r="G314" s="17" t="s">
        <v>1598</v>
      </c>
      <c r="H314" s="298" t="s">
        <v>1599</v>
      </c>
    </row>
    <row r="315" spans="1:9" s="312" customFormat="1" ht="27" x14ac:dyDescent="0.25">
      <c r="A315" s="622" t="s">
        <v>848</v>
      </c>
      <c r="B315" s="625" t="s">
        <v>1600</v>
      </c>
      <c r="C315" s="9" t="s">
        <v>862</v>
      </c>
      <c r="D315" s="9" t="s">
        <v>1601</v>
      </c>
      <c r="E315" s="85">
        <v>22</v>
      </c>
      <c r="F315" s="28">
        <v>0.59</v>
      </c>
      <c r="G315" s="9" t="s">
        <v>1602</v>
      </c>
      <c r="H315" s="294" t="s">
        <v>1603</v>
      </c>
    </row>
    <row r="316" spans="1:9" s="312" customFormat="1" ht="27" x14ac:dyDescent="0.25">
      <c r="A316" s="624"/>
      <c r="B316" s="628"/>
      <c r="C316" s="9">
        <v>2022</v>
      </c>
      <c r="D316" s="9" t="s">
        <v>1604</v>
      </c>
      <c r="E316" s="85">
        <v>15.8</v>
      </c>
      <c r="F316" s="28">
        <v>1</v>
      </c>
      <c r="G316" s="9" t="s">
        <v>1605</v>
      </c>
      <c r="H316" s="294" t="s">
        <v>1606</v>
      </c>
    </row>
    <row r="317" spans="1:9" s="312" customFormat="1" ht="27" x14ac:dyDescent="0.25">
      <c r="A317" s="622" t="s">
        <v>848</v>
      </c>
      <c r="B317" s="625" t="s">
        <v>1607</v>
      </c>
      <c r="C317" s="9" t="s">
        <v>862</v>
      </c>
      <c r="D317" s="9" t="s">
        <v>1608</v>
      </c>
      <c r="E317" s="85">
        <v>32</v>
      </c>
      <c r="F317" s="28">
        <v>0.75</v>
      </c>
      <c r="G317" s="9" t="s">
        <v>1609</v>
      </c>
      <c r="H317" s="294" t="s">
        <v>1610</v>
      </c>
    </row>
    <row r="318" spans="1:9" s="312" customFormat="1" ht="27" x14ac:dyDescent="0.25">
      <c r="A318" s="624"/>
      <c r="B318" s="628"/>
      <c r="C318" s="9">
        <v>2022</v>
      </c>
      <c r="D318" s="9" t="s">
        <v>1611</v>
      </c>
      <c r="E318" s="85">
        <v>9.3000000000000007</v>
      </c>
      <c r="F318" s="28">
        <v>0.96499999999999997</v>
      </c>
      <c r="G318" s="9" t="s">
        <v>1612</v>
      </c>
      <c r="H318" s="9" t="s">
        <v>1613</v>
      </c>
    </row>
    <row r="319" spans="1:9" s="312" customFormat="1" ht="27" x14ac:dyDescent="0.25">
      <c r="A319" s="292" t="s">
        <v>848</v>
      </c>
      <c r="B319" s="17" t="s">
        <v>1614</v>
      </c>
      <c r="C319" s="17" t="s">
        <v>862</v>
      </c>
      <c r="D319" s="17" t="s">
        <v>1482</v>
      </c>
      <c r="E319" s="85">
        <v>2</v>
      </c>
      <c r="F319" s="28">
        <v>1</v>
      </c>
      <c r="G319" s="9" t="s">
        <v>1615</v>
      </c>
      <c r="H319" s="9" t="s">
        <v>1616</v>
      </c>
    </row>
    <row r="320" spans="1:9" s="312" customFormat="1" ht="30.75" customHeight="1" x14ac:dyDescent="0.25">
      <c r="A320" s="634" t="s">
        <v>849</v>
      </c>
      <c r="B320" s="629" t="s">
        <v>1617</v>
      </c>
      <c r="C320" s="17">
        <v>2021</v>
      </c>
      <c r="D320" s="629" t="s">
        <v>1618</v>
      </c>
      <c r="E320" s="85">
        <v>187.5</v>
      </c>
      <c r="F320" s="28">
        <v>1</v>
      </c>
      <c r="G320" s="9" t="s">
        <v>1619</v>
      </c>
      <c r="H320" s="294" t="s">
        <v>1620</v>
      </c>
    </row>
    <row r="321" spans="1:9" s="312" customFormat="1" x14ac:dyDescent="0.25">
      <c r="A321" s="636"/>
      <c r="B321" s="631"/>
      <c r="C321" s="17">
        <v>2022</v>
      </c>
      <c r="D321" s="631"/>
      <c r="E321" s="85">
        <v>891</v>
      </c>
      <c r="F321" s="28">
        <v>0.96799999999999997</v>
      </c>
      <c r="G321" s="9" t="s">
        <v>1621</v>
      </c>
      <c r="H321" s="294" t="s">
        <v>1622</v>
      </c>
    </row>
    <row r="322" spans="1:9" s="312" customFormat="1" x14ac:dyDescent="0.25">
      <c r="A322" s="634" t="s">
        <v>849</v>
      </c>
      <c r="B322" s="629" t="s">
        <v>1623</v>
      </c>
      <c r="C322" s="17">
        <v>2021</v>
      </c>
      <c r="D322" s="629" t="s">
        <v>1624</v>
      </c>
      <c r="E322" s="85">
        <v>97.5</v>
      </c>
      <c r="F322" s="28">
        <v>1</v>
      </c>
      <c r="G322" s="9" t="s">
        <v>1625</v>
      </c>
      <c r="H322" s="294" t="s">
        <v>1626</v>
      </c>
    </row>
    <row r="323" spans="1:9" s="312" customFormat="1" x14ac:dyDescent="0.25">
      <c r="A323" s="635"/>
      <c r="B323" s="630"/>
      <c r="C323" s="17">
        <v>2022</v>
      </c>
      <c r="D323" s="631"/>
      <c r="E323" s="85">
        <v>156.30000000000001</v>
      </c>
      <c r="F323" s="28">
        <v>1</v>
      </c>
      <c r="G323" s="9" t="s">
        <v>1627</v>
      </c>
      <c r="H323" s="294" t="s">
        <v>1479</v>
      </c>
    </row>
    <row r="324" spans="1:9" s="312" customFormat="1" ht="40.5" x14ac:dyDescent="0.25">
      <c r="A324" s="636"/>
      <c r="B324" s="631"/>
      <c r="C324" s="17">
        <v>2023</v>
      </c>
      <c r="D324" s="17" t="s">
        <v>1628</v>
      </c>
      <c r="E324" s="85">
        <v>331.3</v>
      </c>
      <c r="F324" s="28">
        <v>0.88500000000000001</v>
      </c>
      <c r="G324" s="9" t="s">
        <v>1629</v>
      </c>
      <c r="H324" s="294" t="s">
        <v>1630</v>
      </c>
    </row>
    <row r="325" spans="1:9" s="312" customFormat="1" ht="15" customHeight="1" x14ac:dyDescent="0.25">
      <c r="A325" s="634" t="s">
        <v>849</v>
      </c>
      <c r="B325" s="625" t="s">
        <v>1631</v>
      </c>
      <c r="C325" s="9">
        <v>2020</v>
      </c>
      <c r="D325" s="625" t="s">
        <v>1632</v>
      </c>
      <c r="E325" s="85">
        <v>12.5</v>
      </c>
      <c r="F325" s="28">
        <v>0.96799999999999997</v>
      </c>
      <c r="G325" s="9" t="s">
        <v>1633</v>
      </c>
      <c r="H325" s="294" t="s">
        <v>1634</v>
      </c>
    </row>
    <row r="326" spans="1:9" s="312" customFormat="1" x14ac:dyDescent="0.25">
      <c r="A326" s="635"/>
      <c r="B326" s="626"/>
      <c r="C326" s="9">
        <v>2021</v>
      </c>
      <c r="D326" s="626"/>
      <c r="E326" s="85">
        <v>21.3</v>
      </c>
      <c r="F326" s="28">
        <v>0.79</v>
      </c>
      <c r="G326" s="9" t="s">
        <v>1179</v>
      </c>
      <c r="H326" s="294" t="s">
        <v>926</v>
      </c>
    </row>
    <row r="327" spans="1:9" s="312" customFormat="1" x14ac:dyDescent="0.25">
      <c r="A327" s="635"/>
      <c r="B327" s="626"/>
      <c r="C327" s="9">
        <v>2022</v>
      </c>
      <c r="D327" s="628"/>
      <c r="E327" s="85">
        <v>70</v>
      </c>
      <c r="F327" s="28">
        <v>0.96799999999999997</v>
      </c>
      <c r="G327" s="9" t="s">
        <v>1160</v>
      </c>
      <c r="H327" s="294" t="s">
        <v>1558</v>
      </c>
    </row>
    <row r="328" spans="1:9" s="312" customFormat="1" ht="40.5" x14ac:dyDescent="0.25">
      <c r="A328" s="635"/>
      <c r="B328" s="626"/>
      <c r="C328" s="9" t="s">
        <v>862</v>
      </c>
      <c r="D328" s="9" t="s">
        <v>1635</v>
      </c>
      <c r="E328" s="85">
        <v>100</v>
      </c>
      <c r="F328" s="28">
        <v>0.96</v>
      </c>
      <c r="G328" s="9" t="s">
        <v>1179</v>
      </c>
      <c r="H328" s="294" t="s">
        <v>926</v>
      </c>
    </row>
    <row r="329" spans="1:9" s="312" customFormat="1" ht="40.5" x14ac:dyDescent="0.25">
      <c r="A329" s="635"/>
      <c r="B329" s="626"/>
      <c r="C329" s="9" t="s">
        <v>862</v>
      </c>
      <c r="D329" s="9" t="s">
        <v>1636</v>
      </c>
      <c r="E329" s="85">
        <v>70</v>
      </c>
      <c r="F329" s="28">
        <v>0.97</v>
      </c>
      <c r="G329" s="9" t="s">
        <v>1179</v>
      </c>
      <c r="H329" s="294" t="s">
        <v>926</v>
      </c>
    </row>
    <row r="330" spans="1:9" s="312" customFormat="1" ht="40.5" x14ac:dyDescent="0.25">
      <c r="A330" s="636"/>
      <c r="B330" s="628"/>
      <c r="C330" s="9">
        <v>2023</v>
      </c>
      <c r="D330" s="17" t="s">
        <v>1637</v>
      </c>
      <c r="E330" s="85">
        <v>60</v>
      </c>
      <c r="F330" s="28">
        <v>1</v>
      </c>
      <c r="G330" s="9" t="s">
        <v>1564</v>
      </c>
      <c r="H330" s="294" t="s">
        <v>1402</v>
      </c>
    </row>
    <row r="331" spans="1:9" s="312" customFormat="1" ht="27" x14ac:dyDescent="0.25">
      <c r="A331" s="634" t="s">
        <v>849</v>
      </c>
      <c r="B331" s="625" t="s">
        <v>1638</v>
      </c>
      <c r="C331" s="9">
        <v>2020</v>
      </c>
      <c r="D331" s="17" t="s">
        <v>1639</v>
      </c>
      <c r="E331" s="85">
        <v>100</v>
      </c>
      <c r="F331" s="28">
        <v>1</v>
      </c>
      <c r="G331" s="9" t="s">
        <v>1640</v>
      </c>
      <c r="H331" s="294" t="s">
        <v>1641</v>
      </c>
    </row>
    <row r="332" spans="1:9" s="312" customFormat="1" ht="40.5" x14ac:dyDescent="0.25">
      <c r="A332" s="636"/>
      <c r="B332" s="628"/>
      <c r="C332" s="9">
        <v>2023</v>
      </c>
      <c r="D332" s="17" t="s">
        <v>1642</v>
      </c>
      <c r="E332" s="85">
        <v>100</v>
      </c>
      <c r="F332" s="28">
        <v>1</v>
      </c>
      <c r="G332" s="9" t="s">
        <v>1028</v>
      </c>
      <c r="H332" s="294" t="s">
        <v>1643</v>
      </c>
      <c r="I332" s="318"/>
    </row>
    <row r="333" spans="1:9" s="312" customFormat="1" x14ac:dyDescent="0.25">
      <c r="A333" s="637" t="s">
        <v>849</v>
      </c>
      <c r="B333" s="629" t="s">
        <v>1644</v>
      </c>
      <c r="C333" s="17">
        <v>2020</v>
      </c>
      <c r="D333" s="629" t="s">
        <v>1645</v>
      </c>
      <c r="E333" s="296">
        <v>668.8</v>
      </c>
      <c r="F333" s="297">
        <v>1</v>
      </c>
      <c r="G333" s="17" t="s">
        <v>1646</v>
      </c>
      <c r="H333" s="298" t="s">
        <v>926</v>
      </c>
    </row>
    <row r="334" spans="1:9" s="312" customFormat="1" x14ac:dyDescent="0.25">
      <c r="A334" s="639"/>
      <c r="B334" s="630"/>
      <c r="C334" s="17">
        <v>2021</v>
      </c>
      <c r="D334" s="630"/>
      <c r="E334" s="296">
        <v>1000</v>
      </c>
      <c r="F334" s="297">
        <v>1</v>
      </c>
      <c r="G334" s="17" t="s">
        <v>1558</v>
      </c>
      <c r="H334" s="298" t="s">
        <v>926</v>
      </c>
    </row>
    <row r="335" spans="1:9" s="312" customFormat="1" x14ac:dyDescent="0.25">
      <c r="A335" s="639"/>
      <c r="B335" s="630"/>
      <c r="C335" s="17">
        <v>2022</v>
      </c>
      <c r="D335" s="631"/>
      <c r="E335" s="296">
        <v>95</v>
      </c>
      <c r="F335" s="297">
        <v>1</v>
      </c>
      <c r="G335" s="17" t="s">
        <v>932</v>
      </c>
      <c r="H335" s="298" t="s">
        <v>1647</v>
      </c>
    </row>
    <row r="336" spans="1:9" s="312" customFormat="1" ht="40.5" x14ac:dyDescent="0.25">
      <c r="A336" s="638"/>
      <c r="B336" s="631"/>
      <c r="C336" s="17">
        <v>2023</v>
      </c>
      <c r="D336" s="17" t="s">
        <v>1648</v>
      </c>
      <c r="E336" s="296">
        <v>95</v>
      </c>
      <c r="F336" s="297">
        <v>1</v>
      </c>
      <c r="G336" s="17" t="s">
        <v>1649</v>
      </c>
      <c r="H336" s="298" t="s">
        <v>1650</v>
      </c>
    </row>
    <row r="337" spans="1:8" s="312" customFormat="1" x14ac:dyDescent="0.25">
      <c r="A337" s="634" t="s">
        <v>849</v>
      </c>
      <c r="B337" s="625" t="s">
        <v>1651</v>
      </c>
      <c r="C337" s="9" t="s">
        <v>862</v>
      </c>
      <c r="D337" s="9" t="s">
        <v>1652</v>
      </c>
      <c r="E337" s="85">
        <v>1050</v>
      </c>
      <c r="F337" s="28">
        <v>1</v>
      </c>
      <c r="G337" s="9" t="s">
        <v>1653</v>
      </c>
      <c r="H337" s="294" t="s">
        <v>926</v>
      </c>
    </row>
    <row r="338" spans="1:8" s="312" customFormat="1" ht="27" x14ac:dyDescent="0.25">
      <c r="A338" s="635"/>
      <c r="B338" s="626"/>
      <c r="C338" s="9" t="s">
        <v>862</v>
      </c>
      <c r="D338" s="9" t="s">
        <v>1654</v>
      </c>
      <c r="E338" s="85">
        <v>1100</v>
      </c>
      <c r="F338" s="28">
        <v>1</v>
      </c>
      <c r="G338" s="9" t="s">
        <v>1653</v>
      </c>
      <c r="H338" s="294" t="s">
        <v>926</v>
      </c>
    </row>
    <row r="339" spans="1:8" s="312" customFormat="1" x14ac:dyDescent="0.25">
      <c r="A339" s="635"/>
      <c r="B339" s="626"/>
      <c r="C339" s="9">
        <v>2022</v>
      </c>
      <c r="D339" s="625" t="s">
        <v>1655</v>
      </c>
      <c r="E339" s="85">
        <v>356.3</v>
      </c>
      <c r="F339" s="28">
        <v>0.81299999999999994</v>
      </c>
      <c r="G339" s="9" t="s">
        <v>1160</v>
      </c>
      <c r="H339" s="294" t="s">
        <v>1656</v>
      </c>
    </row>
    <row r="340" spans="1:8" s="312" customFormat="1" x14ac:dyDescent="0.25">
      <c r="A340" s="636"/>
      <c r="B340" s="628"/>
      <c r="C340" s="9">
        <v>2023</v>
      </c>
      <c r="D340" s="628"/>
      <c r="E340" s="85">
        <v>310</v>
      </c>
      <c r="F340" s="28">
        <v>0.85499999999999998</v>
      </c>
      <c r="G340" s="9" t="s">
        <v>1553</v>
      </c>
      <c r="H340" s="294" t="s">
        <v>1657</v>
      </c>
    </row>
    <row r="341" spans="1:8" s="312" customFormat="1" ht="36" x14ac:dyDescent="0.25">
      <c r="A341" s="317" t="s">
        <v>850</v>
      </c>
      <c r="B341" s="300" t="s">
        <v>1658</v>
      </c>
      <c r="C341" s="9" t="s">
        <v>862</v>
      </c>
      <c r="D341" s="300" t="s">
        <v>1659</v>
      </c>
      <c r="E341" s="85">
        <v>10</v>
      </c>
      <c r="F341" s="28">
        <v>0</v>
      </c>
      <c r="G341" s="300" t="s">
        <v>1558</v>
      </c>
      <c r="H341" s="300" t="s">
        <v>926</v>
      </c>
    </row>
    <row r="342" spans="1:8" s="312" customFormat="1" x14ac:dyDescent="0.25">
      <c r="A342" s="637" t="s">
        <v>850</v>
      </c>
      <c r="B342" s="625" t="s">
        <v>1660</v>
      </c>
      <c r="C342" s="9">
        <v>2020</v>
      </c>
      <c r="D342" s="625" t="s">
        <v>1661</v>
      </c>
      <c r="E342" s="85">
        <v>4.3</v>
      </c>
      <c r="F342" s="28">
        <v>0.45</v>
      </c>
      <c r="G342" s="9" t="s">
        <v>1662</v>
      </c>
      <c r="H342" s="294" t="s">
        <v>1663</v>
      </c>
    </row>
    <row r="343" spans="1:8" s="312" customFormat="1" x14ac:dyDescent="0.25">
      <c r="A343" s="639"/>
      <c r="B343" s="626"/>
      <c r="C343" s="9">
        <v>2021</v>
      </c>
      <c r="D343" s="626"/>
      <c r="E343" s="85">
        <v>3</v>
      </c>
      <c r="F343" s="28">
        <v>1</v>
      </c>
      <c r="G343" s="9" t="s">
        <v>1664</v>
      </c>
      <c r="H343" s="294" t="s">
        <v>1665</v>
      </c>
    </row>
    <row r="344" spans="1:8" s="312" customFormat="1" x14ac:dyDescent="0.25">
      <c r="A344" s="639"/>
      <c r="B344" s="626"/>
      <c r="C344" s="9">
        <v>2022</v>
      </c>
      <c r="D344" s="628"/>
      <c r="E344" s="85">
        <v>5</v>
      </c>
      <c r="F344" s="28">
        <v>0.81799999999999995</v>
      </c>
      <c r="G344" s="9" t="s">
        <v>1666</v>
      </c>
      <c r="H344" s="294" t="s">
        <v>1664</v>
      </c>
    </row>
    <row r="345" spans="1:8" s="312" customFormat="1" ht="40.5" x14ac:dyDescent="0.25">
      <c r="A345" s="639"/>
      <c r="B345" s="626"/>
      <c r="C345" s="9" t="s">
        <v>862</v>
      </c>
      <c r="D345" s="9" t="s">
        <v>1667</v>
      </c>
      <c r="E345" s="85">
        <v>12</v>
      </c>
      <c r="F345" s="28">
        <v>1</v>
      </c>
      <c r="G345" s="9" t="s">
        <v>1664</v>
      </c>
      <c r="H345" s="294" t="s">
        <v>1665</v>
      </c>
    </row>
    <row r="346" spans="1:8" s="312" customFormat="1" ht="40.5" x14ac:dyDescent="0.25">
      <c r="A346" s="638"/>
      <c r="B346" s="628"/>
      <c r="C346" s="9">
        <v>2023</v>
      </c>
      <c r="D346" s="9" t="s">
        <v>1668</v>
      </c>
      <c r="E346" s="85">
        <v>165</v>
      </c>
      <c r="F346" s="28">
        <v>0.94499999999999995</v>
      </c>
      <c r="G346" s="9" t="s">
        <v>1669</v>
      </c>
      <c r="H346" s="294" t="s">
        <v>1670</v>
      </c>
    </row>
    <row r="347" spans="1:8" s="312" customFormat="1" ht="40.5" customHeight="1" x14ac:dyDescent="0.25">
      <c r="A347" s="637" t="s">
        <v>850</v>
      </c>
      <c r="B347" s="629" t="s">
        <v>1671</v>
      </c>
      <c r="C347" s="17">
        <v>2021</v>
      </c>
      <c r="D347" s="629" t="s">
        <v>1672</v>
      </c>
      <c r="E347" s="296">
        <v>233.2</v>
      </c>
      <c r="F347" s="297">
        <v>1</v>
      </c>
      <c r="G347" s="17" t="s">
        <v>1179</v>
      </c>
      <c r="H347" s="298" t="s">
        <v>926</v>
      </c>
    </row>
    <row r="348" spans="1:8" s="312" customFormat="1" x14ac:dyDescent="0.25">
      <c r="A348" s="638"/>
      <c r="B348" s="631"/>
      <c r="C348" s="17">
        <v>2022</v>
      </c>
      <c r="D348" s="631"/>
      <c r="E348" s="296">
        <v>306.60000000000002</v>
      </c>
      <c r="F348" s="297">
        <v>1</v>
      </c>
      <c r="G348" s="17" t="s">
        <v>1179</v>
      </c>
      <c r="H348" s="298" t="s">
        <v>1673</v>
      </c>
    </row>
    <row r="349" spans="1:8" s="312" customFormat="1" ht="36" x14ac:dyDescent="0.25">
      <c r="A349" s="319" t="s">
        <v>850</v>
      </c>
      <c r="B349" s="303" t="s">
        <v>1674</v>
      </c>
      <c r="C349" s="17" t="s">
        <v>862</v>
      </c>
      <c r="D349" s="320" t="s">
        <v>902</v>
      </c>
      <c r="E349" s="296">
        <v>85843</v>
      </c>
      <c r="F349" s="297">
        <v>0.34</v>
      </c>
      <c r="G349" s="17" t="s">
        <v>903</v>
      </c>
      <c r="H349" s="298" t="s">
        <v>904</v>
      </c>
    </row>
    <row r="350" spans="1:8" s="312" customFormat="1" x14ac:dyDescent="0.25">
      <c r="A350" s="637" t="s">
        <v>850</v>
      </c>
      <c r="B350" s="629" t="s">
        <v>1675</v>
      </c>
      <c r="C350" s="17">
        <v>2020</v>
      </c>
      <c r="D350" s="629" t="s">
        <v>1676</v>
      </c>
      <c r="E350" s="296">
        <v>18.8</v>
      </c>
      <c r="F350" s="297">
        <v>0.5</v>
      </c>
      <c r="G350" s="17" t="s">
        <v>1677</v>
      </c>
      <c r="H350" s="17" t="s">
        <v>1678</v>
      </c>
    </row>
    <row r="351" spans="1:8" s="312" customFormat="1" x14ac:dyDescent="0.25">
      <c r="A351" s="639"/>
      <c r="B351" s="630"/>
      <c r="C351" s="17">
        <v>2021</v>
      </c>
      <c r="D351" s="630"/>
      <c r="E351" s="296">
        <v>12.5</v>
      </c>
      <c r="F351" s="297">
        <v>1</v>
      </c>
      <c r="G351" s="17" t="s">
        <v>1679</v>
      </c>
      <c r="H351" s="298" t="s">
        <v>1680</v>
      </c>
    </row>
    <row r="352" spans="1:8" s="312" customFormat="1" x14ac:dyDescent="0.25">
      <c r="A352" s="639"/>
      <c r="B352" s="630"/>
      <c r="C352" s="17">
        <v>2022</v>
      </c>
      <c r="D352" s="630"/>
      <c r="E352" s="296">
        <v>16.3</v>
      </c>
      <c r="F352" s="297">
        <v>0.86299999999999999</v>
      </c>
      <c r="G352" s="17" t="s">
        <v>1214</v>
      </c>
      <c r="H352" s="298" t="s">
        <v>1681</v>
      </c>
    </row>
    <row r="353" spans="1:8" s="312" customFormat="1" x14ac:dyDescent="0.25">
      <c r="A353" s="638"/>
      <c r="B353" s="631"/>
      <c r="C353" s="17">
        <v>2023</v>
      </c>
      <c r="D353" s="631"/>
      <c r="E353" s="296">
        <v>21.5</v>
      </c>
      <c r="F353" s="297">
        <v>0.86799999999999999</v>
      </c>
      <c r="G353" s="17" t="s">
        <v>1682</v>
      </c>
      <c r="H353" s="298" t="s">
        <v>1683</v>
      </c>
    </row>
    <row r="354" spans="1:8" s="312" customFormat="1" ht="36" x14ac:dyDescent="0.25">
      <c r="A354" s="317" t="s">
        <v>850</v>
      </c>
      <c r="B354" s="300" t="s">
        <v>1684</v>
      </c>
      <c r="C354" s="9" t="s">
        <v>862</v>
      </c>
      <c r="D354" s="300" t="s">
        <v>1685</v>
      </c>
      <c r="E354" s="85">
        <v>2251</v>
      </c>
      <c r="F354" s="28">
        <v>0.87</v>
      </c>
      <c r="G354" s="9" t="s">
        <v>1686</v>
      </c>
      <c r="H354" s="294" t="s">
        <v>1534</v>
      </c>
    </row>
    <row r="355" spans="1:8" s="312" customFormat="1" x14ac:dyDescent="0.25">
      <c r="A355" s="634" t="s">
        <v>850</v>
      </c>
      <c r="B355" s="629" t="s">
        <v>1687</v>
      </c>
      <c r="C355" s="17">
        <v>2020</v>
      </c>
      <c r="D355" s="629" t="s">
        <v>1688</v>
      </c>
      <c r="E355" s="296">
        <v>50</v>
      </c>
      <c r="F355" s="297">
        <v>0.625</v>
      </c>
      <c r="G355" s="17" t="s">
        <v>1643</v>
      </c>
      <c r="H355" s="298" t="s">
        <v>1689</v>
      </c>
    </row>
    <row r="356" spans="1:8" s="312" customFormat="1" x14ac:dyDescent="0.25">
      <c r="A356" s="635"/>
      <c r="B356" s="630"/>
      <c r="C356" s="17">
        <v>2021</v>
      </c>
      <c r="D356" s="630"/>
      <c r="E356" s="296">
        <v>40</v>
      </c>
      <c r="F356" s="297">
        <v>0.6</v>
      </c>
      <c r="G356" s="17" t="s">
        <v>1690</v>
      </c>
      <c r="H356" s="298" t="s">
        <v>1691</v>
      </c>
    </row>
    <row r="357" spans="1:8" s="312" customFormat="1" x14ac:dyDescent="0.25">
      <c r="A357" s="635"/>
      <c r="B357" s="630"/>
      <c r="C357" s="17">
        <v>2022</v>
      </c>
      <c r="D357" s="630"/>
      <c r="E357" s="296">
        <v>30</v>
      </c>
      <c r="F357" s="297">
        <v>0.6</v>
      </c>
      <c r="G357" s="17" t="s">
        <v>1692</v>
      </c>
      <c r="H357" s="298" t="s">
        <v>1693</v>
      </c>
    </row>
    <row r="358" spans="1:8" s="312" customFormat="1" x14ac:dyDescent="0.25">
      <c r="A358" s="636"/>
      <c r="B358" s="631"/>
      <c r="C358" s="17">
        <v>2023</v>
      </c>
      <c r="D358" s="631"/>
      <c r="E358" s="296">
        <v>30</v>
      </c>
      <c r="F358" s="297">
        <v>0.5</v>
      </c>
      <c r="G358" s="17" t="s">
        <v>1694</v>
      </c>
      <c r="H358" s="298" t="s">
        <v>1695</v>
      </c>
    </row>
    <row r="359" spans="1:8" s="312" customFormat="1" x14ac:dyDescent="0.25">
      <c r="A359" s="634" t="s">
        <v>850</v>
      </c>
      <c r="B359" s="629" t="s">
        <v>1696</v>
      </c>
      <c r="C359" s="17">
        <v>2020</v>
      </c>
      <c r="D359" s="629" t="s">
        <v>1697</v>
      </c>
      <c r="E359" s="296">
        <v>0</v>
      </c>
      <c r="F359" s="297">
        <v>0</v>
      </c>
      <c r="G359" s="17" t="s">
        <v>1698</v>
      </c>
      <c r="H359" s="298" t="s">
        <v>926</v>
      </c>
    </row>
    <row r="360" spans="1:8" s="312" customFormat="1" x14ac:dyDescent="0.25">
      <c r="A360" s="635"/>
      <c r="B360" s="630"/>
      <c r="C360" s="17">
        <v>2021</v>
      </c>
      <c r="D360" s="631"/>
      <c r="E360" s="296">
        <v>0</v>
      </c>
      <c r="F360" s="297">
        <v>0</v>
      </c>
      <c r="G360" s="17" t="s">
        <v>926</v>
      </c>
      <c r="H360" s="298" t="s">
        <v>926</v>
      </c>
    </row>
    <row r="361" spans="1:8" s="312" customFormat="1" x14ac:dyDescent="0.25">
      <c r="A361" s="636"/>
      <c r="B361" s="631"/>
      <c r="C361" s="17">
        <v>2021</v>
      </c>
      <c r="D361" s="17" t="s">
        <v>1699</v>
      </c>
      <c r="E361" s="296">
        <v>0</v>
      </c>
      <c r="F361" s="297">
        <v>0</v>
      </c>
      <c r="G361" s="17" t="s">
        <v>926</v>
      </c>
      <c r="H361" s="298" t="s">
        <v>926</v>
      </c>
    </row>
    <row r="362" spans="1:8" ht="15" customHeight="1" x14ac:dyDescent="0.25">
      <c r="A362" s="622" t="s">
        <v>851</v>
      </c>
      <c r="B362" s="625" t="s">
        <v>1700</v>
      </c>
      <c r="C362" s="9">
        <v>2020</v>
      </c>
      <c r="D362" s="625" t="s">
        <v>1701</v>
      </c>
      <c r="E362" s="85">
        <v>16.8</v>
      </c>
      <c r="F362" s="28">
        <v>0.96299999999999997</v>
      </c>
      <c r="G362" s="9" t="s">
        <v>1702</v>
      </c>
      <c r="H362" s="294" t="s">
        <v>1703</v>
      </c>
    </row>
    <row r="363" spans="1:8" x14ac:dyDescent="0.25">
      <c r="A363" s="623"/>
      <c r="B363" s="626"/>
      <c r="C363" s="9">
        <v>2021</v>
      </c>
      <c r="D363" s="628"/>
      <c r="E363" s="85">
        <v>87</v>
      </c>
      <c r="F363" s="28">
        <v>1</v>
      </c>
      <c r="G363" s="9" t="s">
        <v>1704</v>
      </c>
      <c r="H363" s="294" t="s">
        <v>1705</v>
      </c>
    </row>
    <row r="364" spans="1:8" ht="20.25" customHeight="1" x14ac:dyDescent="0.25">
      <c r="A364" s="623"/>
      <c r="B364" s="626"/>
      <c r="C364" s="9" t="s">
        <v>862</v>
      </c>
      <c r="D364" s="625" t="s">
        <v>1586</v>
      </c>
      <c r="E364" s="85">
        <v>5799400</v>
      </c>
      <c r="F364" s="28">
        <v>1</v>
      </c>
      <c r="G364" s="9" t="s">
        <v>1706</v>
      </c>
      <c r="H364" s="294" t="s">
        <v>1705</v>
      </c>
    </row>
    <row r="365" spans="1:8" ht="20.25" customHeight="1" x14ac:dyDescent="0.25">
      <c r="A365" s="624"/>
      <c r="B365" s="628"/>
      <c r="C365" s="9">
        <v>2023</v>
      </c>
      <c r="D365" s="628"/>
      <c r="E365" s="85">
        <v>85</v>
      </c>
      <c r="F365" s="28">
        <v>0.97799999999999998</v>
      </c>
      <c r="G365" s="9" t="s">
        <v>1587</v>
      </c>
      <c r="H365" s="294" t="s">
        <v>1588</v>
      </c>
    </row>
    <row r="366" spans="1:8" ht="19.5" customHeight="1" x14ac:dyDescent="0.25">
      <c r="A366" s="622" t="s">
        <v>851</v>
      </c>
      <c r="B366" s="625" t="s">
        <v>1707</v>
      </c>
      <c r="C366" s="9" t="s">
        <v>862</v>
      </c>
      <c r="D366" s="625" t="s">
        <v>1708</v>
      </c>
      <c r="E366" s="85">
        <v>600</v>
      </c>
      <c r="F366" s="28">
        <v>1</v>
      </c>
      <c r="G366" s="9" t="s">
        <v>1709</v>
      </c>
      <c r="H366" s="294" t="s">
        <v>1710</v>
      </c>
    </row>
    <row r="367" spans="1:8" ht="19.5" customHeight="1" x14ac:dyDescent="0.25">
      <c r="A367" s="623"/>
      <c r="B367" s="626"/>
      <c r="C367" s="9">
        <v>2022</v>
      </c>
      <c r="D367" s="626"/>
      <c r="E367" s="85">
        <v>1670</v>
      </c>
      <c r="F367" s="28">
        <v>0.65800000000000003</v>
      </c>
      <c r="G367" s="9" t="s">
        <v>1711</v>
      </c>
      <c r="H367" s="294" t="s">
        <v>1712</v>
      </c>
    </row>
    <row r="368" spans="1:8" ht="19.5" customHeight="1" x14ac:dyDescent="0.25">
      <c r="A368" s="624"/>
      <c r="B368" s="628"/>
      <c r="C368" s="9">
        <v>2023</v>
      </c>
      <c r="D368" s="628"/>
      <c r="E368" s="85">
        <v>50</v>
      </c>
      <c r="F368" s="28">
        <v>0.89500000000000002</v>
      </c>
      <c r="G368" s="9" t="s">
        <v>1713</v>
      </c>
      <c r="H368" s="294" t="s">
        <v>1714</v>
      </c>
    </row>
    <row r="369" spans="1:8" ht="15" customHeight="1" x14ac:dyDescent="0.25">
      <c r="A369" s="622" t="s">
        <v>851</v>
      </c>
      <c r="B369" s="625" t="s">
        <v>1715</v>
      </c>
      <c r="C369" s="9">
        <v>2020</v>
      </c>
      <c r="D369" s="625" t="s">
        <v>1716</v>
      </c>
      <c r="E369" s="85">
        <v>7833.3</v>
      </c>
      <c r="F369" s="28">
        <v>1</v>
      </c>
      <c r="G369" s="9" t="s">
        <v>945</v>
      </c>
      <c r="H369" s="294" t="s">
        <v>1643</v>
      </c>
    </row>
    <row r="370" spans="1:8" x14ac:dyDescent="0.25">
      <c r="A370" s="623"/>
      <c r="B370" s="626"/>
      <c r="C370" s="9">
        <v>2021</v>
      </c>
      <c r="D370" s="626"/>
      <c r="E370" s="85">
        <v>8926</v>
      </c>
      <c r="F370" s="28">
        <v>1</v>
      </c>
      <c r="G370" s="9" t="s">
        <v>1717</v>
      </c>
      <c r="H370" s="294" t="s">
        <v>1718</v>
      </c>
    </row>
    <row r="371" spans="1:8" x14ac:dyDescent="0.25">
      <c r="A371" s="623"/>
      <c r="B371" s="626"/>
      <c r="C371" s="9">
        <v>2022</v>
      </c>
      <c r="D371" s="628"/>
      <c r="E371" s="85">
        <v>11000</v>
      </c>
      <c r="F371" s="28">
        <v>1</v>
      </c>
      <c r="G371" s="9" t="s">
        <v>1043</v>
      </c>
      <c r="H371" s="294" t="s">
        <v>1719</v>
      </c>
    </row>
    <row r="372" spans="1:8" x14ac:dyDescent="0.25">
      <c r="A372" s="623"/>
      <c r="B372" s="626"/>
      <c r="C372" s="9" t="s">
        <v>862</v>
      </c>
      <c r="D372" s="625" t="s">
        <v>1720</v>
      </c>
      <c r="E372" s="85">
        <v>35704</v>
      </c>
      <c r="F372" s="28">
        <v>1</v>
      </c>
      <c r="G372" s="9" t="s">
        <v>1721</v>
      </c>
      <c r="H372" s="294" t="s">
        <v>1718</v>
      </c>
    </row>
    <row r="373" spans="1:8" x14ac:dyDescent="0.25">
      <c r="A373" s="624"/>
      <c r="B373" s="628"/>
      <c r="C373" s="9">
        <v>2023</v>
      </c>
      <c r="D373" s="628"/>
      <c r="E373" s="85">
        <v>10525</v>
      </c>
      <c r="F373" s="28">
        <v>1</v>
      </c>
      <c r="G373" s="9" t="s">
        <v>1722</v>
      </c>
      <c r="H373" s="294" t="s">
        <v>1723</v>
      </c>
    </row>
    <row r="374" spans="1:8" ht="15" customHeight="1" x14ac:dyDescent="0.25">
      <c r="A374" s="622" t="s">
        <v>851</v>
      </c>
      <c r="B374" s="625" t="s">
        <v>1724</v>
      </c>
      <c r="C374" s="9">
        <v>2020</v>
      </c>
      <c r="D374" s="625" t="s">
        <v>1725</v>
      </c>
      <c r="E374" s="85">
        <v>2810.8</v>
      </c>
      <c r="F374" s="28">
        <v>0.63</v>
      </c>
      <c r="G374" s="9" t="s">
        <v>1726</v>
      </c>
      <c r="H374" s="294" t="s">
        <v>1727</v>
      </c>
    </row>
    <row r="375" spans="1:8" x14ac:dyDescent="0.25">
      <c r="A375" s="623"/>
      <c r="B375" s="626"/>
      <c r="C375" s="9">
        <v>2021</v>
      </c>
      <c r="D375" s="628"/>
      <c r="E375" s="85">
        <v>2701</v>
      </c>
      <c r="F375" s="28">
        <v>0.60299999999999998</v>
      </c>
      <c r="G375" s="9" t="s">
        <v>1728</v>
      </c>
      <c r="H375" s="294" t="s">
        <v>1729</v>
      </c>
    </row>
    <row r="376" spans="1:8" ht="15" customHeight="1" x14ac:dyDescent="0.25">
      <c r="A376" s="623"/>
      <c r="B376" s="626"/>
      <c r="C376" s="9">
        <v>2021</v>
      </c>
      <c r="D376" s="625" t="s">
        <v>1730</v>
      </c>
      <c r="E376" s="85">
        <v>10804</v>
      </c>
      <c r="F376" s="28">
        <v>0.6</v>
      </c>
      <c r="G376" s="9" t="s">
        <v>1728</v>
      </c>
      <c r="H376" s="294" t="s">
        <v>1729</v>
      </c>
    </row>
    <row r="377" spans="1:8" x14ac:dyDescent="0.25">
      <c r="A377" s="623"/>
      <c r="B377" s="626"/>
      <c r="C377" s="9">
        <v>2022</v>
      </c>
      <c r="D377" s="626"/>
      <c r="E377" s="85">
        <v>5938</v>
      </c>
      <c r="F377" s="28">
        <v>0.45</v>
      </c>
      <c r="G377" s="9" t="s">
        <v>1731</v>
      </c>
      <c r="H377" s="294" t="s">
        <v>1732</v>
      </c>
    </row>
    <row r="378" spans="1:8" x14ac:dyDescent="0.25">
      <c r="A378" s="624"/>
      <c r="B378" s="628"/>
      <c r="C378" s="9">
        <v>2023</v>
      </c>
      <c r="D378" s="628"/>
      <c r="E378" s="85">
        <v>2375</v>
      </c>
      <c r="F378" s="28">
        <v>0.80500000000000005</v>
      </c>
      <c r="G378" s="9" t="s">
        <v>1733</v>
      </c>
      <c r="H378" s="294" t="s">
        <v>1734</v>
      </c>
    </row>
    <row r="379" spans="1:8" ht="28.5" customHeight="1" x14ac:dyDescent="0.25">
      <c r="A379" s="622" t="s">
        <v>851</v>
      </c>
      <c r="B379" s="625" t="s">
        <v>1735</v>
      </c>
      <c r="C379" s="9">
        <v>2022</v>
      </c>
      <c r="D379" s="625" t="s">
        <v>1736</v>
      </c>
      <c r="E379" s="85">
        <v>15.8</v>
      </c>
      <c r="F379" s="85">
        <v>1</v>
      </c>
      <c r="G379" s="9" t="s">
        <v>1737</v>
      </c>
      <c r="H379" s="294" t="s">
        <v>1738</v>
      </c>
    </row>
    <row r="380" spans="1:8" ht="28.5" customHeight="1" x14ac:dyDescent="0.25">
      <c r="A380" s="624"/>
      <c r="B380" s="628"/>
      <c r="C380" s="9">
        <v>2023</v>
      </c>
      <c r="D380" s="628"/>
      <c r="E380" s="85">
        <v>3.5</v>
      </c>
      <c r="F380" s="85">
        <v>100</v>
      </c>
      <c r="G380" s="9" t="s">
        <v>1739</v>
      </c>
      <c r="H380" s="294" t="s">
        <v>1168</v>
      </c>
    </row>
    <row r="381" spans="1:8" x14ac:dyDescent="0.25">
      <c r="A381" s="622" t="s">
        <v>851</v>
      </c>
      <c r="B381" s="625" t="s">
        <v>1660</v>
      </c>
      <c r="C381" s="9">
        <v>2020</v>
      </c>
      <c r="D381" s="625" t="s">
        <v>1661</v>
      </c>
      <c r="E381" s="85">
        <v>4.3</v>
      </c>
      <c r="F381" s="28">
        <v>0.45</v>
      </c>
      <c r="G381" s="9" t="s">
        <v>1662</v>
      </c>
      <c r="H381" s="294" t="s">
        <v>1663</v>
      </c>
    </row>
    <row r="382" spans="1:8" x14ac:dyDescent="0.25">
      <c r="A382" s="623"/>
      <c r="B382" s="626"/>
      <c r="C382" s="9">
        <v>2021</v>
      </c>
      <c r="D382" s="626"/>
      <c r="E382" s="85">
        <v>3</v>
      </c>
      <c r="F382" s="28">
        <v>1</v>
      </c>
      <c r="G382" s="9" t="s">
        <v>1664</v>
      </c>
      <c r="H382" s="294" t="s">
        <v>1665</v>
      </c>
    </row>
    <row r="383" spans="1:8" x14ac:dyDescent="0.25">
      <c r="A383" s="623"/>
      <c r="B383" s="626"/>
      <c r="C383" s="9">
        <v>2022</v>
      </c>
      <c r="D383" s="628"/>
      <c r="E383" s="85">
        <v>5</v>
      </c>
      <c r="F383" s="28">
        <v>0.81799999999999995</v>
      </c>
      <c r="G383" s="9" t="s">
        <v>1666</v>
      </c>
      <c r="H383" s="294" t="s">
        <v>1664</v>
      </c>
    </row>
    <row r="384" spans="1:8" ht="40.5" x14ac:dyDescent="0.25">
      <c r="A384" s="623"/>
      <c r="B384" s="626"/>
      <c r="C384" s="9" t="s">
        <v>862</v>
      </c>
      <c r="D384" s="9" t="s">
        <v>1667</v>
      </c>
      <c r="E384" s="85">
        <v>12</v>
      </c>
      <c r="F384" s="28">
        <v>1</v>
      </c>
      <c r="G384" s="9" t="s">
        <v>1664</v>
      </c>
      <c r="H384" s="294" t="s">
        <v>1665</v>
      </c>
    </row>
    <row r="385" spans="1:8" ht="40.5" x14ac:dyDescent="0.25">
      <c r="A385" s="624"/>
      <c r="B385" s="628"/>
      <c r="C385" s="9">
        <v>2023</v>
      </c>
      <c r="D385" s="9" t="s">
        <v>1668</v>
      </c>
      <c r="E385" s="85">
        <v>165</v>
      </c>
      <c r="F385" s="28">
        <v>0.94499999999999995</v>
      </c>
      <c r="G385" s="9" t="s">
        <v>1669</v>
      </c>
      <c r="H385" s="294" t="s">
        <v>1670</v>
      </c>
    </row>
    <row r="386" spans="1:8" ht="54" x14ac:dyDescent="0.25">
      <c r="A386" s="292" t="s">
        <v>851</v>
      </c>
      <c r="B386" s="9" t="s">
        <v>1740</v>
      </c>
      <c r="C386" s="9" t="s">
        <v>862</v>
      </c>
      <c r="D386" s="9" t="s">
        <v>1741</v>
      </c>
      <c r="E386" s="85">
        <v>33</v>
      </c>
      <c r="F386" s="28">
        <v>1</v>
      </c>
      <c r="G386" s="9" t="s">
        <v>1742</v>
      </c>
      <c r="H386" s="294" t="s">
        <v>1179</v>
      </c>
    </row>
    <row r="387" spans="1:8" ht="48" x14ac:dyDescent="0.25">
      <c r="A387" s="292" t="s">
        <v>851</v>
      </c>
      <c r="B387" s="9" t="s">
        <v>1743</v>
      </c>
      <c r="C387" s="9">
        <v>2023</v>
      </c>
      <c r="D387" s="9" t="s">
        <v>1744</v>
      </c>
      <c r="E387" s="85">
        <v>21.3</v>
      </c>
      <c r="F387" s="28">
        <v>0.93</v>
      </c>
      <c r="G387" s="9" t="s">
        <v>1745</v>
      </c>
      <c r="H387" s="294" t="s">
        <v>1625</v>
      </c>
    </row>
    <row r="388" spans="1:8" ht="15" customHeight="1" x14ac:dyDescent="0.25">
      <c r="A388" s="622" t="s">
        <v>851</v>
      </c>
      <c r="B388" s="625" t="s">
        <v>1746</v>
      </c>
      <c r="C388" s="9">
        <v>2020</v>
      </c>
      <c r="D388" s="625" t="s">
        <v>1747</v>
      </c>
      <c r="E388" s="85">
        <v>725</v>
      </c>
      <c r="F388" s="28">
        <v>0.15</v>
      </c>
      <c r="G388" s="9" t="s">
        <v>1365</v>
      </c>
      <c r="H388" s="294" t="s">
        <v>1748</v>
      </c>
    </row>
    <row r="389" spans="1:8" x14ac:dyDescent="0.25">
      <c r="A389" s="623"/>
      <c r="B389" s="626"/>
      <c r="C389" s="9">
        <v>2021</v>
      </c>
      <c r="D389" s="626"/>
      <c r="E389" s="85">
        <v>675</v>
      </c>
      <c r="F389" s="28">
        <v>0</v>
      </c>
      <c r="G389" s="9" t="s">
        <v>1380</v>
      </c>
      <c r="H389" s="294" t="s">
        <v>1422</v>
      </c>
    </row>
    <row r="390" spans="1:8" x14ac:dyDescent="0.25">
      <c r="A390" s="623"/>
      <c r="B390" s="626"/>
      <c r="C390" s="9">
        <v>2022</v>
      </c>
      <c r="D390" s="628"/>
      <c r="E390" s="85">
        <v>137</v>
      </c>
      <c r="F390" s="28">
        <v>0.158</v>
      </c>
      <c r="G390" s="9" t="s">
        <v>1749</v>
      </c>
      <c r="H390" s="294" t="s">
        <v>1377</v>
      </c>
    </row>
    <row r="391" spans="1:8" ht="27" x14ac:dyDescent="0.25">
      <c r="A391" s="624"/>
      <c r="B391" s="628"/>
      <c r="C391" s="9">
        <v>2023</v>
      </c>
      <c r="D391" s="302" t="s">
        <v>1750</v>
      </c>
      <c r="E391" s="85">
        <v>100</v>
      </c>
      <c r="F391" s="28">
        <v>0.56299999999999994</v>
      </c>
      <c r="G391" s="9" t="s">
        <v>1751</v>
      </c>
      <c r="H391" s="294" t="s">
        <v>1752</v>
      </c>
    </row>
    <row r="392" spans="1:8" ht="36" customHeight="1" x14ac:dyDescent="0.25">
      <c r="A392" s="622" t="s">
        <v>851</v>
      </c>
      <c r="B392" s="625" t="s">
        <v>1753</v>
      </c>
      <c r="C392" s="9">
        <v>2022</v>
      </c>
      <c r="D392" s="625" t="s">
        <v>1754</v>
      </c>
      <c r="E392" s="85">
        <v>75</v>
      </c>
      <c r="F392" s="28">
        <v>0.41499999999999998</v>
      </c>
      <c r="G392" s="9" t="s">
        <v>1356</v>
      </c>
      <c r="H392" s="294" t="s">
        <v>932</v>
      </c>
    </row>
    <row r="393" spans="1:8" ht="36" customHeight="1" x14ac:dyDescent="0.25">
      <c r="A393" s="624"/>
      <c r="B393" s="628"/>
      <c r="C393" s="9">
        <v>2023</v>
      </c>
      <c r="D393" s="628"/>
      <c r="E393" s="85">
        <v>37.5</v>
      </c>
      <c r="F393" s="28">
        <v>0.75</v>
      </c>
      <c r="G393" s="9" t="s">
        <v>1647</v>
      </c>
      <c r="H393" s="294" t="s">
        <v>1755</v>
      </c>
    </row>
    <row r="394" spans="1:8" ht="48" x14ac:dyDescent="0.25">
      <c r="A394" s="292" t="s">
        <v>851</v>
      </c>
      <c r="B394" s="9" t="s">
        <v>1756</v>
      </c>
      <c r="C394" s="9" t="s">
        <v>862</v>
      </c>
      <c r="D394" s="9" t="s">
        <v>1757</v>
      </c>
      <c r="E394" s="85">
        <v>38</v>
      </c>
      <c r="F394" s="28">
        <v>1</v>
      </c>
      <c r="G394" s="9" t="s">
        <v>1439</v>
      </c>
      <c r="H394" s="294" t="s">
        <v>1758</v>
      </c>
    </row>
    <row r="395" spans="1:8" ht="27" customHeight="1" x14ac:dyDescent="0.25">
      <c r="A395" s="622" t="s">
        <v>851</v>
      </c>
      <c r="B395" s="629" t="s">
        <v>1759</v>
      </c>
      <c r="C395" s="17" t="s">
        <v>862</v>
      </c>
      <c r="D395" s="17" t="s">
        <v>1760</v>
      </c>
      <c r="E395" s="296">
        <v>18943500</v>
      </c>
      <c r="F395" s="297">
        <v>1</v>
      </c>
      <c r="G395" s="9" t="s">
        <v>1004</v>
      </c>
      <c r="H395" s="294" t="s">
        <v>1455</v>
      </c>
    </row>
    <row r="396" spans="1:8" ht="27" x14ac:dyDescent="0.25">
      <c r="A396" s="623"/>
      <c r="B396" s="630"/>
      <c r="C396" s="17" t="s">
        <v>1761</v>
      </c>
      <c r="D396" s="303" t="s">
        <v>1762</v>
      </c>
      <c r="E396" s="296">
        <v>0</v>
      </c>
      <c r="F396" s="297">
        <v>0</v>
      </c>
      <c r="G396" s="9" t="s">
        <v>926</v>
      </c>
      <c r="H396" s="294" t="s">
        <v>926</v>
      </c>
    </row>
    <row r="397" spans="1:8" ht="27" x14ac:dyDescent="0.25">
      <c r="A397" s="623"/>
      <c r="B397" s="630"/>
      <c r="C397" s="17" t="s">
        <v>1761</v>
      </c>
      <c r="D397" s="303" t="s">
        <v>1763</v>
      </c>
      <c r="E397" s="296">
        <v>11306251</v>
      </c>
      <c r="F397" s="297">
        <v>1</v>
      </c>
      <c r="G397" s="9" t="s">
        <v>1456</v>
      </c>
      <c r="H397" s="294" t="s">
        <v>1024</v>
      </c>
    </row>
    <row r="398" spans="1:8" x14ac:dyDescent="0.25">
      <c r="A398" s="623"/>
      <c r="B398" s="630"/>
      <c r="C398" s="17">
        <v>2022</v>
      </c>
      <c r="D398" s="629" t="s">
        <v>1764</v>
      </c>
      <c r="E398" s="296">
        <v>1516209.5</v>
      </c>
      <c r="F398" s="297">
        <v>0.49</v>
      </c>
      <c r="G398" s="9" t="s">
        <v>1350</v>
      </c>
      <c r="H398" s="294" t="s">
        <v>877</v>
      </c>
    </row>
    <row r="399" spans="1:8" x14ac:dyDescent="0.25">
      <c r="A399" s="623"/>
      <c r="B399" s="630"/>
      <c r="C399" s="17">
        <v>2023</v>
      </c>
      <c r="D399" s="631"/>
      <c r="E399" s="296">
        <v>2815882.8</v>
      </c>
      <c r="F399" s="297">
        <v>0.95499999999999996</v>
      </c>
      <c r="G399" s="9" t="s">
        <v>1765</v>
      </c>
      <c r="H399" s="294" t="s">
        <v>1112</v>
      </c>
    </row>
    <row r="400" spans="1:8" ht="27" x14ac:dyDescent="0.25">
      <c r="A400" s="623"/>
      <c r="B400" s="630"/>
      <c r="C400" s="17">
        <v>2023</v>
      </c>
      <c r="D400" s="303" t="s">
        <v>1766</v>
      </c>
      <c r="E400" s="296">
        <v>882500</v>
      </c>
      <c r="F400" s="297">
        <v>0.72299999999999998</v>
      </c>
      <c r="G400" s="9" t="s">
        <v>1650</v>
      </c>
      <c r="H400" s="294" t="s">
        <v>1767</v>
      </c>
    </row>
    <row r="401" spans="1:8" ht="27" x14ac:dyDescent="0.25">
      <c r="A401" s="624"/>
      <c r="B401" s="631"/>
      <c r="C401" s="17">
        <v>2023</v>
      </c>
      <c r="D401" s="303" t="s">
        <v>1768</v>
      </c>
      <c r="E401" s="296">
        <v>646980.80000000005</v>
      </c>
      <c r="F401" s="297">
        <v>0.10299999999999999</v>
      </c>
      <c r="G401" s="9" t="s">
        <v>1769</v>
      </c>
      <c r="H401" s="294" t="s">
        <v>1770</v>
      </c>
    </row>
    <row r="402" spans="1:8" x14ac:dyDescent="0.25">
      <c r="A402" s="622" t="s">
        <v>851</v>
      </c>
      <c r="B402" s="625" t="s">
        <v>1771</v>
      </c>
      <c r="C402" s="17">
        <v>2020</v>
      </c>
      <c r="D402" s="625" t="s">
        <v>1772</v>
      </c>
      <c r="E402" s="296">
        <v>20</v>
      </c>
      <c r="F402" s="297">
        <v>0.5</v>
      </c>
      <c r="G402" s="9" t="s">
        <v>1773</v>
      </c>
      <c r="H402" s="294" t="s">
        <v>1583</v>
      </c>
    </row>
    <row r="403" spans="1:8" x14ac:dyDescent="0.25">
      <c r="A403" s="623"/>
      <c r="B403" s="626"/>
      <c r="C403" s="17">
        <v>2021</v>
      </c>
      <c r="D403" s="626"/>
      <c r="E403" s="296">
        <v>15</v>
      </c>
      <c r="F403" s="297">
        <v>0.625</v>
      </c>
      <c r="G403" s="9" t="s">
        <v>1569</v>
      </c>
      <c r="H403" s="294" t="s">
        <v>1774</v>
      </c>
    </row>
    <row r="404" spans="1:8" x14ac:dyDescent="0.25">
      <c r="A404" s="623"/>
      <c r="B404" s="626"/>
      <c r="C404" s="17">
        <v>2022</v>
      </c>
      <c r="D404" s="628"/>
      <c r="E404" s="296">
        <v>15</v>
      </c>
      <c r="F404" s="297">
        <v>0.6</v>
      </c>
      <c r="G404" s="9" t="s">
        <v>1549</v>
      </c>
      <c r="H404" s="294" t="s">
        <v>1182</v>
      </c>
    </row>
    <row r="405" spans="1:8" x14ac:dyDescent="0.25">
      <c r="A405" s="623"/>
      <c r="B405" s="626"/>
      <c r="C405" s="17" t="s">
        <v>862</v>
      </c>
      <c r="D405" s="629" t="s">
        <v>1775</v>
      </c>
      <c r="E405" s="296">
        <v>60</v>
      </c>
      <c r="F405" s="297">
        <v>0.67</v>
      </c>
      <c r="G405" s="9" t="s">
        <v>1569</v>
      </c>
      <c r="H405" s="294" t="s">
        <v>1774</v>
      </c>
    </row>
    <row r="406" spans="1:8" x14ac:dyDescent="0.25">
      <c r="A406" s="624"/>
      <c r="B406" s="626"/>
      <c r="C406" s="17">
        <v>2023</v>
      </c>
      <c r="D406" s="631"/>
      <c r="E406" s="296">
        <v>15</v>
      </c>
      <c r="F406" s="297">
        <v>0.81299999999999994</v>
      </c>
      <c r="G406" s="9" t="s">
        <v>1776</v>
      </c>
      <c r="H406" s="294" t="s">
        <v>1777</v>
      </c>
    </row>
    <row r="407" spans="1:8" ht="27" customHeight="1" x14ac:dyDescent="0.25">
      <c r="A407" s="633" t="s">
        <v>852</v>
      </c>
      <c r="B407" s="625" t="s">
        <v>1778</v>
      </c>
      <c r="C407" s="9" t="s">
        <v>862</v>
      </c>
      <c r="D407" s="300" t="s">
        <v>1779</v>
      </c>
      <c r="E407" s="85">
        <v>20</v>
      </c>
      <c r="F407" s="28">
        <v>0.5</v>
      </c>
      <c r="G407" s="9" t="s">
        <v>1780</v>
      </c>
      <c r="H407" s="294" t="s">
        <v>926</v>
      </c>
    </row>
    <row r="408" spans="1:8" x14ac:dyDescent="0.25">
      <c r="A408" s="633"/>
      <c r="B408" s="626"/>
      <c r="C408" s="9">
        <v>2022</v>
      </c>
      <c r="D408" s="625" t="s">
        <v>1781</v>
      </c>
      <c r="E408" s="85">
        <v>5</v>
      </c>
      <c r="F408" s="28">
        <v>0.8</v>
      </c>
      <c r="G408" s="9" t="s">
        <v>1115</v>
      </c>
      <c r="H408" s="294" t="s">
        <v>1782</v>
      </c>
    </row>
    <row r="409" spans="1:8" x14ac:dyDescent="0.25">
      <c r="A409" s="633"/>
      <c r="B409" s="628"/>
      <c r="C409" s="9">
        <v>2023</v>
      </c>
      <c r="D409" s="628"/>
      <c r="E409" s="85">
        <v>4</v>
      </c>
      <c r="F409" s="28">
        <v>0.76300000000000001</v>
      </c>
      <c r="G409" s="9" t="s">
        <v>1464</v>
      </c>
      <c r="H409" s="294" t="s">
        <v>1783</v>
      </c>
    </row>
    <row r="410" spans="1:8" x14ac:dyDescent="0.25">
      <c r="A410" s="633" t="s">
        <v>852</v>
      </c>
      <c r="B410" s="632" t="s">
        <v>1784</v>
      </c>
      <c r="C410" s="17" t="s">
        <v>862</v>
      </c>
      <c r="D410" s="17" t="s">
        <v>1785</v>
      </c>
      <c r="E410" s="85">
        <v>2</v>
      </c>
      <c r="F410" s="28">
        <v>1</v>
      </c>
      <c r="G410" s="9" t="s">
        <v>1786</v>
      </c>
      <c r="H410" s="294" t="s">
        <v>926</v>
      </c>
    </row>
    <row r="411" spans="1:8" x14ac:dyDescent="0.25">
      <c r="A411" s="633"/>
      <c r="B411" s="632"/>
      <c r="C411" s="17">
        <v>2022</v>
      </c>
      <c r="D411" s="632" t="s">
        <v>1787</v>
      </c>
      <c r="E411" s="85">
        <v>0.5</v>
      </c>
      <c r="F411" s="28">
        <v>0.25</v>
      </c>
      <c r="G411" s="9" t="s">
        <v>1113</v>
      </c>
      <c r="H411" s="294" t="s">
        <v>1788</v>
      </c>
    </row>
    <row r="412" spans="1:8" x14ac:dyDescent="0.25">
      <c r="A412" s="633"/>
      <c r="B412" s="632"/>
      <c r="C412" s="17">
        <v>2023</v>
      </c>
      <c r="D412" s="632"/>
      <c r="E412" s="85">
        <v>0.3</v>
      </c>
      <c r="F412" s="28">
        <v>0.25</v>
      </c>
      <c r="G412" s="9" t="s">
        <v>1113</v>
      </c>
      <c r="H412" s="294" t="s">
        <v>1789</v>
      </c>
    </row>
    <row r="413" spans="1:8" ht="40.5" x14ac:dyDescent="0.25">
      <c r="A413" s="292" t="s">
        <v>852</v>
      </c>
      <c r="B413" s="17" t="s">
        <v>1790</v>
      </c>
      <c r="C413" s="17">
        <v>2023</v>
      </c>
      <c r="D413" s="17" t="s">
        <v>1791</v>
      </c>
      <c r="E413" s="85">
        <v>2.5</v>
      </c>
      <c r="F413" s="28">
        <v>0.25</v>
      </c>
      <c r="G413" s="9" t="s">
        <v>1792</v>
      </c>
      <c r="H413" s="294" t="s">
        <v>1057</v>
      </c>
    </row>
    <row r="414" spans="1:8" x14ac:dyDescent="0.25">
      <c r="A414" s="622" t="s">
        <v>852</v>
      </c>
      <c r="B414" s="632" t="s">
        <v>1793</v>
      </c>
      <c r="C414" s="17" t="s">
        <v>862</v>
      </c>
      <c r="D414" s="632" t="s">
        <v>1794</v>
      </c>
      <c r="E414" s="85">
        <v>50000</v>
      </c>
      <c r="F414" s="28">
        <v>1</v>
      </c>
      <c r="G414" s="9" t="s">
        <v>1112</v>
      </c>
      <c r="H414" s="294" t="s">
        <v>926</v>
      </c>
    </row>
    <row r="415" spans="1:8" x14ac:dyDescent="0.25">
      <c r="A415" s="623"/>
      <c r="B415" s="632"/>
      <c r="C415" s="17">
        <v>2022</v>
      </c>
      <c r="D415" s="632"/>
      <c r="E415" s="85">
        <v>15000</v>
      </c>
      <c r="F415" s="28">
        <v>1</v>
      </c>
      <c r="G415" s="9" t="s">
        <v>1113</v>
      </c>
      <c r="H415" s="294" t="s">
        <v>1114</v>
      </c>
    </row>
    <row r="416" spans="1:8" x14ac:dyDescent="0.25">
      <c r="A416" s="624"/>
      <c r="B416" s="632"/>
      <c r="C416" s="17">
        <v>2023</v>
      </c>
      <c r="D416" s="632"/>
      <c r="E416" s="85">
        <v>1500</v>
      </c>
      <c r="F416" s="28">
        <v>1</v>
      </c>
      <c r="G416" s="9" t="s">
        <v>1115</v>
      </c>
      <c r="H416" s="294" t="s">
        <v>1116</v>
      </c>
    </row>
    <row r="417" spans="1:8" x14ac:dyDescent="0.25">
      <c r="A417" s="622" t="s">
        <v>852</v>
      </c>
      <c r="B417" s="625" t="s">
        <v>1795</v>
      </c>
      <c r="C417" s="9">
        <v>2020</v>
      </c>
      <c r="D417" s="625" t="s">
        <v>1796</v>
      </c>
      <c r="E417" s="85">
        <v>127100</v>
      </c>
      <c r="F417" s="28">
        <v>0.80300000000000005</v>
      </c>
      <c r="G417" s="9" t="s">
        <v>1797</v>
      </c>
      <c r="H417" s="294" t="s">
        <v>1798</v>
      </c>
    </row>
    <row r="418" spans="1:8" x14ac:dyDescent="0.25">
      <c r="A418" s="623"/>
      <c r="B418" s="626"/>
      <c r="C418" s="9">
        <v>2021</v>
      </c>
      <c r="D418" s="626"/>
      <c r="E418" s="85">
        <v>125000</v>
      </c>
      <c r="F418" s="28">
        <v>1</v>
      </c>
      <c r="G418" s="9" t="s">
        <v>1799</v>
      </c>
      <c r="H418" s="294" t="s">
        <v>1800</v>
      </c>
    </row>
    <row r="419" spans="1:8" x14ac:dyDescent="0.25">
      <c r="A419" s="623"/>
      <c r="B419" s="626"/>
      <c r="C419" s="9">
        <v>2022</v>
      </c>
      <c r="D419" s="626"/>
      <c r="E419" s="85">
        <v>142357.29999999999</v>
      </c>
      <c r="F419" s="28">
        <v>1</v>
      </c>
      <c r="G419" s="9" t="s">
        <v>1801</v>
      </c>
      <c r="H419" s="294" t="s">
        <v>1802</v>
      </c>
    </row>
    <row r="420" spans="1:8" x14ac:dyDescent="0.25">
      <c r="A420" s="624"/>
      <c r="B420" s="628"/>
      <c r="C420" s="9">
        <v>2023</v>
      </c>
      <c r="D420" s="628"/>
      <c r="E420" s="85">
        <v>155125</v>
      </c>
      <c r="F420" s="28">
        <v>1</v>
      </c>
      <c r="G420" s="9" t="s">
        <v>1803</v>
      </c>
      <c r="H420" s="294" t="s">
        <v>1804</v>
      </c>
    </row>
    <row r="421" spans="1:8" ht="27" x14ac:dyDescent="0.25">
      <c r="A421" s="292" t="s">
        <v>852</v>
      </c>
      <c r="B421" s="9" t="s">
        <v>1805</v>
      </c>
      <c r="C421" s="9">
        <v>2022</v>
      </c>
      <c r="D421" s="9" t="s">
        <v>1806</v>
      </c>
      <c r="E421" s="85">
        <v>1</v>
      </c>
      <c r="F421" s="28">
        <v>0.125</v>
      </c>
      <c r="G421" s="9" t="s">
        <v>1115</v>
      </c>
      <c r="H421" s="294" t="s">
        <v>1807</v>
      </c>
    </row>
    <row r="422" spans="1:8" ht="27" x14ac:dyDescent="0.25">
      <c r="A422" s="622" t="s">
        <v>852</v>
      </c>
      <c r="B422" s="625" t="s">
        <v>1808</v>
      </c>
      <c r="C422" s="9" t="s">
        <v>862</v>
      </c>
      <c r="D422" s="9" t="s">
        <v>1809</v>
      </c>
      <c r="E422" s="85">
        <v>3152</v>
      </c>
      <c r="F422" s="28">
        <v>0</v>
      </c>
      <c r="G422" s="9" t="s">
        <v>1810</v>
      </c>
      <c r="H422" s="294" t="s">
        <v>926</v>
      </c>
    </row>
    <row r="423" spans="1:8" ht="27" x14ac:dyDescent="0.25">
      <c r="A423" s="624"/>
      <c r="B423" s="626"/>
      <c r="C423" s="9">
        <v>2022</v>
      </c>
      <c r="D423" s="9" t="s">
        <v>1811</v>
      </c>
      <c r="E423" s="85">
        <v>288.5</v>
      </c>
      <c r="F423" s="28">
        <v>0.09</v>
      </c>
      <c r="G423" s="9" t="s">
        <v>1812</v>
      </c>
      <c r="H423" s="294" t="s">
        <v>1813</v>
      </c>
    </row>
    <row r="424" spans="1:8" x14ac:dyDescent="0.25">
      <c r="A424" s="622" t="s">
        <v>852</v>
      </c>
      <c r="B424" s="625" t="s">
        <v>1814</v>
      </c>
      <c r="C424" s="9" t="s">
        <v>862</v>
      </c>
      <c r="D424" s="625" t="s">
        <v>892</v>
      </c>
      <c r="E424" s="85">
        <v>20000</v>
      </c>
      <c r="F424" s="28">
        <v>0.7</v>
      </c>
      <c r="G424" s="9" t="s">
        <v>1815</v>
      </c>
      <c r="H424" s="294" t="s">
        <v>926</v>
      </c>
    </row>
    <row r="425" spans="1:8" x14ac:dyDescent="0.25">
      <c r="A425" s="623"/>
      <c r="B425" s="626"/>
      <c r="C425" s="9">
        <v>2022</v>
      </c>
      <c r="D425" s="626"/>
      <c r="E425" s="85">
        <v>8750</v>
      </c>
      <c r="F425" s="28">
        <v>0.46</v>
      </c>
      <c r="G425" s="9" t="s">
        <v>1113</v>
      </c>
      <c r="H425" s="294" t="s">
        <v>1816</v>
      </c>
    </row>
    <row r="426" spans="1:8" x14ac:dyDescent="0.25">
      <c r="A426" s="624"/>
      <c r="B426" s="628"/>
      <c r="C426" s="9">
        <v>2023</v>
      </c>
      <c r="D426" s="628"/>
      <c r="E426" s="85">
        <v>3125</v>
      </c>
      <c r="F426" s="28">
        <v>0.64300000000000002</v>
      </c>
      <c r="G426" s="9" t="s">
        <v>1469</v>
      </c>
      <c r="H426" s="294" t="s">
        <v>1817</v>
      </c>
    </row>
    <row r="427" spans="1:8" x14ac:dyDescent="0.25">
      <c r="A427" s="622" t="s">
        <v>852</v>
      </c>
      <c r="B427" s="625" t="s">
        <v>1818</v>
      </c>
      <c r="C427" s="9">
        <v>2020</v>
      </c>
      <c r="D427" s="625" t="s">
        <v>1819</v>
      </c>
      <c r="E427" s="85">
        <v>110</v>
      </c>
      <c r="F427" s="28">
        <v>0.94299999999999995</v>
      </c>
      <c r="G427" s="9" t="s">
        <v>1820</v>
      </c>
      <c r="H427" s="294" t="s">
        <v>1537</v>
      </c>
    </row>
    <row r="428" spans="1:8" x14ac:dyDescent="0.25">
      <c r="A428" s="623"/>
      <c r="B428" s="626"/>
      <c r="C428" s="9">
        <v>2021</v>
      </c>
      <c r="D428" s="626"/>
      <c r="E428" s="85">
        <v>110</v>
      </c>
      <c r="F428" s="28">
        <v>1</v>
      </c>
      <c r="G428" s="9" t="s">
        <v>1820</v>
      </c>
      <c r="H428" s="294" t="s">
        <v>1820</v>
      </c>
    </row>
    <row r="429" spans="1:8" x14ac:dyDescent="0.25">
      <c r="A429" s="623"/>
      <c r="B429" s="626"/>
      <c r="C429" s="9" t="s">
        <v>862</v>
      </c>
      <c r="D429" s="626"/>
      <c r="E429" s="85">
        <v>440</v>
      </c>
      <c r="F429" s="28">
        <v>1</v>
      </c>
      <c r="G429" s="9" t="s">
        <v>1820</v>
      </c>
      <c r="H429" s="294" t="s">
        <v>1820</v>
      </c>
    </row>
    <row r="430" spans="1:8" x14ac:dyDescent="0.25">
      <c r="A430" s="623"/>
      <c r="B430" s="626"/>
      <c r="C430" s="9">
        <v>2022</v>
      </c>
      <c r="D430" s="626"/>
      <c r="E430" s="85">
        <v>115</v>
      </c>
      <c r="F430" s="28">
        <v>0.98799999999999999</v>
      </c>
      <c r="G430" s="9" t="s">
        <v>1821</v>
      </c>
      <c r="H430" s="294" t="s">
        <v>1821</v>
      </c>
    </row>
    <row r="431" spans="1:8" x14ac:dyDescent="0.25">
      <c r="A431" s="624"/>
      <c r="B431" s="628"/>
      <c r="C431" s="9">
        <v>2023</v>
      </c>
      <c r="D431" s="628"/>
      <c r="E431" s="85">
        <v>120</v>
      </c>
      <c r="F431" s="28">
        <v>1</v>
      </c>
      <c r="G431" s="9" t="s">
        <v>1822</v>
      </c>
      <c r="H431" s="294" t="s">
        <v>1568</v>
      </c>
    </row>
    <row r="432" spans="1:8" x14ac:dyDescent="0.25">
      <c r="A432" s="622" t="s">
        <v>852</v>
      </c>
      <c r="B432" s="629" t="s">
        <v>1823</v>
      </c>
      <c r="C432" s="9">
        <v>2021</v>
      </c>
      <c r="D432" s="625" t="s">
        <v>1824</v>
      </c>
      <c r="E432" s="85">
        <v>154</v>
      </c>
      <c r="F432" s="28">
        <v>0.46</v>
      </c>
      <c r="G432" s="9" t="s">
        <v>1825</v>
      </c>
      <c r="H432" s="294" t="s">
        <v>926</v>
      </c>
    </row>
    <row r="433" spans="1:8" x14ac:dyDescent="0.25">
      <c r="A433" s="623"/>
      <c r="B433" s="630"/>
      <c r="C433" s="9">
        <v>2022</v>
      </c>
      <c r="D433" s="626"/>
      <c r="E433" s="85">
        <v>85.6</v>
      </c>
      <c r="F433" s="28">
        <v>0.49399999999999999</v>
      </c>
      <c r="G433" s="9" t="s">
        <v>1826</v>
      </c>
      <c r="H433" s="294" t="s">
        <v>1827</v>
      </c>
    </row>
    <row r="434" spans="1:8" x14ac:dyDescent="0.25">
      <c r="A434" s="624"/>
      <c r="B434" s="631"/>
      <c r="C434" s="9">
        <v>2023</v>
      </c>
      <c r="D434" s="628"/>
      <c r="E434" s="85">
        <v>27.5</v>
      </c>
      <c r="F434" s="28">
        <v>0.75</v>
      </c>
      <c r="G434" s="9" t="s">
        <v>1828</v>
      </c>
      <c r="H434" s="294" t="s">
        <v>1829</v>
      </c>
    </row>
    <row r="435" spans="1:8" ht="27" x14ac:dyDescent="0.25">
      <c r="A435" s="292" t="s">
        <v>852</v>
      </c>
      <c r="B435" s="17" t="s">
        <v>1830</v>
      </c>
      <c r="C435" s="9" t="s">
        <v>862</v>
      </c>
      <c r="D435" s="9" t="s">
        <v>1831</v>
      </c>
      <c r="E435" s="26">
        <v>33362</v>
      </c>
      <c r="F435" s="28">
        <v>1</v>
      </c>
      <c r="G435" s="9" t="s">
        <v>1113</v>
      </c>
      <c r="H435" s="294" t="s">
        <v>1357</v>
      </c>
    </row>
    <row r="436" spans="1:8" ht="27" x14ac:dyDescent="0.25">
      <c r="A436" s="622" t="s">
        <v>852</v>
      </c>
      <c r="B436" s="629" t="s">
        <v>1832</v>
      </c>
      <c r="C436" s="9">
        <v>2021</v>
      </c>
      <c r="D436" s="85" t="s">
        <v>1833</v>
      </c>
      <c r="E436" s="85">
        <v>26000</v>
      </c>
      <c r="F436" s="28">
        <v>1</v>
      </c>
      <c r="G436" s="9" t="s">
        <v>1755</v>
      </c>
      <c r="H436" s="294" t="s">
        <v>926</v>
      </c>
    </row>
    <row r="437" spans="1:8" x14ac:dyDescent="0.25">
      <c r="A437" s="623"/>
      <c r="B437" s="630"/>
      <c r="C437" s="9">
        <v>2022</v>
      </c>
      <c r="D437" s="625" t="s">
        <v>1834</v>
      </c>
      <c r="E437" s="85">
        <v>7166.3</v>
      </c>
      <c r="F437" s="28">
        <v>0.75</v>
      </c>
      <c r="G437" s="9" t="s">
        <v>1115</v>
      </c>
      <c r="H437" s="294" t="s">
        <v>1835</v>
      </c>
    </row>
    <row r="438" spans="1:8" x14ac:dyDescent="0.25">
      <c r="A438" s="624"/>
      <c r="B438" s="631"/>
      <c r="C438" s="9">
        <v>2023</v>
      </c>
      <c r="D438" s="628"/>
      <c r="E438" s="85">
        <v>22199.3</v>
      </c>
      <c r="F438" s="28">
        <v>1</v>
      </c>
      <c r="G438" s="9" t="s">
        <v>1836</v>
      </c>
      <c r="H438" s="294" t="s">
        <v>1837</v>
      </c>
    </row>
    <row r="439" spans="1:8" x14ac:dyDescent="0.25">
      <c r="A439" s="622" t="s">
        <v>852</v>
      </c>
      <c r="B439" s="629" t="s">
        <v>1838</v>
      </c>
      <c r="C439" s="9">
        <v>2021</v>
      </c>
      <c r="D439" s="625" t="s">
        <v>1839</v>
      </c>
      <c r="E439" s="85">
        <v>11</v>
      </c>
      <c r="F439" s="28">
        <v>0.45</v>
      </c>
      <c r="G439" s="9" t="s">
        <v>1840</v>
      </c>
      <c r="H439" s="294" t="s">
        <v>926</v>
      </c>
    </row>
    <row r="440" spans="1:8" x14ac:dyDescent="0.25">
      <c r="A440" s="623"/>
      <c r="B440" s="630"/>
      <c r="C440" s="9">
        <v>2022</v>
      </c>
      <c r="D440" s="626"/>
      <c r="E440" s="85">
        <v>3.8</v>
      </c>
      <c r="F440" s="28">
        <v>0.59</v>
      </c>
      <c r="G440" s="9" t="s">
        <v>865</v>
      </c>
      <c r="H440" s="294" t="s">
        <v>1841</v>
      </c>
    </row>
    <row r="441" spans="1:8" x14ac:dyDescent="0.25">
      <c r="A441" s="624"/>
      <c r="B441" s="631"/>
      <c r="C441" s="9">
        <v>2023</v>
      </c>
      <c r="D441" s="628"/>
      <c r="E441" s="85">
        <v>1.3</v>
      </c>
      <c r="F441" s="28">
        <v>1</v>
      </c>
      <c r="G441" s="9" t="s">
        <v>1464</v>
      </c>
      <c r="H441" s="294" t="s">
        <v>926</v>
      </c>
    </row>
    <row r="442" spans="1:8" x14ac:dyDescent="0.25">
      <c r="A442" s="622" t="s">
        <v>852</v>
      </c>
      <c r="B442" s="625" t="s">
        <v>1842</v>
      </c>
      <c r="C442" s="9">
        <v>2021</v>
      </c>
      <c r="D442" s="9" t="s">
        <v>1843</v>
      </c>
      <c r="E442" s="85">
        <v>9613</v>
      </c>
      <c r="F442" s="28">
        <v>0.31</v>
      </c>
      <c r="G442" s="9" t="s">
        <v>1844</v>
      </c>
      <c r="H442" s="294" t="s">
        <v>926</v>
      </c>
    </row>
    <row r="443" spans="1:8" x14ac:dyDescent="0.25">
      <c r="A443" s="623"/>
      <c r="B443" s="626"/>
      <c r="C443" s="9">
        <v>2022</v>
      </c>
      <c r="D443" s="625" t="s">
        <v>1845</v>
      </c>
      <c r="E443" s="85">
        <v>2420</v>
      </c>
      <c r="F443" s="28">
        <v>0.06</v>
      </c>
      <c r="G443" s="9" t="s">
        <v>1164</v>
      </c>
      <c r="H443" s="294" t="s">
        <v>1552</v>
      </c>
    </row>
    <row r="444" spans="1:8" x14ac:dyDescent="0.25">
      <c r="A444" s="624"/>
      <c r="B444" s="628"/>
      <c r="C444" s="9">
        <v>2023</v>
      </c>
      <c r="D444" s="628"/>
      <c r="E444" s="85">
        <v>3625</v>
      </c>
      <c r="F444" s="28">
        <v>0.06</v>
      </c>
      <c r="G444" s="9" t="s">
        <v>1846</v>
      </c>
      <c r="H444" s="294" t="s">
        <v>1847</v>
      </c>
    </row>
    <row r="445" spans="1:8" x14ac:dyDescent="0.25">
      <c r="A445" s="622" t="s">
        <v>852</v>
      </c>
      <c r="B445" s="625" t="s">
        <v>1848</v>
      </c>
      <c r="C445" s="9">
        <v>2020</v>
      </c>
      <c r="D445" s="625" t="s">
        <v>1849</v>
      </c>
      <c r="E445" s="85">
        <v>283340</v>
      </c>
      <c r="F445" s="28">
        <v>0.72299999999999998</v>
      </c>
      <c r="G445" s="9" t="s">
        <v>1850</v>
      </c>
      <c r="H445" s="294" t="s">
        <v>1851</v>
      </c>
    </row>
    <row r="446" spans="1:8" x14ac:dyDescent="0.25">
      <c r="A446" s="623"/>
      <c r="B446" s="626"/>
      <c r="C446" s="9">
        <v>2021</v>
      </c>
      <c r="D446" s="626"/>
      <c r="E446" s="85">
        <v>283340</v>
      </c>
      <c r="F446" s="28">
        <v>1</v>
      </c>
      <c r="G446" s="9" t="s">
        <v>1852</v>
      </c>
      <c r="H446" s="294" t="s">
        <v>1853</v>
      </c>
    </row>
    <row r="447" spans="1:8" x14ac:dyDescent="0.25">
      <c r="A447" s="623"/>
      <c r="B447" s="626"/>
      <c r="C447" s="9">
        <v>2022</v>
      </c>
      <c r="D447" s="628"/>
      <c r="E447" s="85">
        <v>311940</v>
      </c>
      <c r="F447" s="28">
        <v>1</v>
      </c>
      <c r="G447" s="9" t="s">
        <v>1854</v>
      </c>
      <c r="H447" s="294" t="s">
        <v>1855</v>
      </c>
    </row>
    <row r="448" spans="1:8" x14ac:dyDescent="0.25">
      <c r="A448" s="623"/>
      <c r="B448" s="626"/>
      <c r="C448" s="9" t="s">
        <v>862</v>
      </c>
      <c r="D448" s="302" t="s">
        <v>1856</v>
      </c>
      <c r="E448" s="85">
        <v>936510</v>
      </c>
      <c r="F448" s="28">
        <v>1</v>
      </c>
      <c r="G448" s="9" t="s">
        <v>1852</v>
      </c>
      <c r="H448" s="294" t="s">
        <v>1853</v>
      </c>
    </row>
    <row r="449" spans="1:8" ht="27" x14ac:dyDescent="0.25">
      <c r="A449" s="624"/>
      <c r="B449" s="627"/>
      <c r="C449" s="321">
        <v>2023</v>
      </c>
      <c r="D449" s="302" t="s">
        <v>1857</v>
      </c>
      <c r="E449" s="85">
        <v>325509</v>
      </c>
      <c r="F449" s="28">
        <v>1</v>
      </c>
      <c r="G449" s="9" t="s">
        <v>1858</v>
      </c>
      <c r="H449" s="294" t="s">
        <v>1859</v>
      </c>
    </row>
    <row r="450" spans="1:8" ht="24" customHeight="1" x14ac:dyDescent="0.25">
      <c r="A450" s="612" t="s">
        <v>1862</v>
      </c>
      <c r="B450" s="548"/>
      <c r="C450" s="548"/>
      <c r="D450" s="612"/>
      <c r="E450" s="612"/>
      <c r="F450" s="612"/>
      <c r="G450" s="612"/>
      <c r="H450" s="612"/>
    </row>
  </sheetData>
  <mergeCells count="310">
    <mergeCell ref="A14:A16"/>
    <mergeCell ref="B14:B16"/>
    <mergeCell ref="C14:C16"/>
    <mergeCell ref="A17:A20"/>
    <mergeCell ref="B17:B20"/>
    <mergeCell ref="D17:D18"/>
    <mergeCell ref="A6:A8"/>
    <mergeCell ref="B6:B8"/>
    <mergeCell ref="D6:D8"/>
    <mergeCell ref="A9:A13"/>
    <mergeCell ref="B9:B13"/>
    <mergeCell ref="D9:D12"/>
    <mergeCell ref="A35:A44"/>
    <mergeCell ref="B35:B44"/>
    <mergeCell ref="D35:D36"/>
    <mergeCell ref="C38:C42"/>
    <mergeCell ref="A46:A49"/>
    <mergeCell ref="B46:B49"/>
    <mergeCell ref="D46:D49"/>
    <mergeCell ref="A22:A25"/>
    <mergeCell ref="B22:B25"/>
    <mergeCell ref="D22:D25"/>
    <mergeCell ref="A26:A27"/>
    <mergeCell ref="B26:B27"/>
    <mergeCell ref="A30:A33"/>
    <mergeCell ref="B30:B33"/>
    <mergeCell ref="D30:D31"/>
    <mergeCell ref="A62:A68"/>
    <mergeCell ref="B62:B68"/>
    <mergeCell ref="D62:D65"/>
    <mergeCell ref="C66:C68"/>
    <mergeCell ref="A69:A71"/>
    <mergeCell ref="B69:B71"/>
    <mergeCell ref="D70:D71"/>
    <mergeCell ref="A50:A52"/>
    <mergeCell ref="B50:B52"/>
    <mergeCell ref="D51:D52"/>
    <mergeCell ref="A54:A56"/>
    <mergeCell ref="B54:B56"/>
    <mergeCell ref="A57:A61"/>
    <mergeCell ref="B57:B61"/>
    <mergeCell ref="D57:D58"/>
    <mergeCell ref="D59:D60"/>
    <mergeCell ref="A85:A99"/>
    <mergeCell ref="B85:B99"/>
    <mergeCell ref="D85:D88"/>
    <mergeCell ref="D90:D93"/>
    <mergeCell ref="D95:D96"/>
    <mergeCell ref="D97:D99"/>
    <mergeCell ref="A72:A76"/>
    <mergeCell ref="B72:B76"/>
    <mergeCell ref="D72:D73"/>
    <mergeCell ref="D75:D76"/>
    <mergeCell ref="A79:A83"/>
    <mergeCell ref="B79:B83"/>
    <mergeCell ref="D79:D82"/>
    <mergeCell ref="A119:A121"/>
    <mergeCell ref="B119:B121"/>
    <mergeCell ref="D119:D121"/>
    <mergeCell ref="A122:A123"/>
    <mergeCell ref="B122:B123"/>
    <mergeCell ref="A124:A126"/>
    <mergeCell ref="B124:B126"/>
    <mergeCell ref="D124:D125"/>
    <mergeCell ref="A104:A105"/>
    <mergeCell ref="B104:B105"/>
    <mergeCell ref="D104:D105"/>
    <mergeCell ref="A106:A108"/>
    <mergeCell ref="B106:B108"/>
    <mergeCell ref="D106:D108"/>
    <mergeCell ref="A136:A137"/>
    <mergeCell ref="B136:B137"/>
    <mergeCell ref="A138:A143"/>
    <mergeCell ref="B138:B143"/>
    <mergeCell ref="D138:D139"/>
    <mergeCell ref="D140:D143"/>
    <mergeCell ref="C141:C142"/>
    <mergeCell ref="A131:A132"/>
    <mergeCell ref="B131:B132"/>
    <mergeCell ref="D131:D132"/>
    <mergeCell ref="A133:A134"/>
    <mergeCell ref="B133:B134"/>
    <mergeCell ref="D133:D134"/>
    <mergeCell ref="A156:A159"/>
    <mergeCell ref="B156:B159"/>
    <mergeCell ref="D156:D159"/>
    <mergeCell ref="A160:A161"/>
    <mergeCell ref="B160:B161"/>
    <mergeCell ref="D160:D161"/>
    <mergeCell ref="A144:A149"/>
    <mergeCell ref="B144:B149"/>
    <mergeCell ref="D144:D145"/>
    <mergeCell ref="D146:D149"/>
    <mergeCell ref="C147:C148"/>
    <mergeCell ref="A150:A155"/>
    <mergeCell ref="B150:B155"/>
    <mergeCell ref="D150:D151"/>
    <mergeCell ref="D152:D155"/>
    <mergeCell ref="C153:C154"/>
    <mergeCell ref="A170:A174"/>
    <mergeCell ref="B170:B174"/>
    <mergeCell ref="D170:D172"/>
    <mergeCell ref="D173:D174"/>
    <mergeCell ref="A175:A177"/>
    <mergeCell ref="B175:B177"/>
    <mergeCell ref="D176:D177"/>
    <mergeCell ref="A162:A165"/>
    <mergeCell ref="B162:B165"/>
    <mergeCell ref="D162:D165"/>
    <mergeCell ref="A166:A169"/>
    <mergeCell ref="B166:B169"/>
    <mergeCell ref="D166:D168"/>
    <mergeCell ref="A186:A188"/>
    <mergeCell ref="B186:B188"/>
    <mergeCell ref="C186:C188"/>
    <mergeCell ref="A189:A192"/>
    <mergeCell ref="B189:B192"/>
    <mergeCell ref="D189:D190"/>
    <mergeCell ref="D191:D192"/>
    <mergeCell ref="A178:A179"/>
    <mergeCell ref="B178:B179"/>
    <mergeCell ref="D178:D179"/>
    <mergeCell ref="A181:A184"/>
    <mergeCell ref="B181:B184"/>
    <mergeCell ref="D181:D183"/>
    <mergeCell ref="A204:A208"/>
    <mergeCell ref="B204:B208"/>
    <mergeCell ref="A209:A210"/>
    <mergeCell ref="B209:B210"/>
    <mergeCell ref="D209:D210"/>
    <mergeCell ref="A211:A213"/>
    <mergeCell ref="B211:B213"/>
    <mergeCell ref="D211:D213"/>
    <mergeCell ref="A193:A197"/>
    <mergeCell ref="B193:B197"/>
    <mergeCell ref="D195:D197"/>
    <mergeCell ref="A198:A203"/>
    <mergeCell ref="B198:B203"/>
    <mergeCell ref="D201:D203"/>
    <mergeCell ref="A224:A226"/>
    <mergeCell ref="B224:B226"/>
    <mergeCell ref="D224:D226"/>
    <mergeCell ref="A227:A230"/>
    <mergeCell ref="B227:B230"/>
    <mergeCell ref="D228:D230"/>
    <mergeCell ref="A214:A215"/>
    <mergeCell ref="B214:B215"/>
    <mergeCell ref="A217:A220"/>
    <mergeCell ref="B217:B220"/>
    <mergeCell ref="D217:D219"/>
    <mergeCell ref="A221:A223"/>
    <mergeCell ref="B221:B223"/>
    <mergeCell ref="D221:D223"/>
    <mergeCell ref="A245:A246"/>
    <mergeCell ref="B245:B246"/>
    <mergeCell ref="C245:C246"/>
    <mergeCell ref="D245:D246"/>
    <mergeCell ref="A249:A252"/>
    <mergeCell ref="B249:B252"/>
    <mergeCell ref="C249:C252"/>
    <mergeCell ref="D249:D252"/>
    <mergeCell ref="A231:A233"/>
    <mergeCell ref="B231:B233"/>
    <mergeCell ref="D232:D233"/>
    <mergeCell ref="A239:A240"/>
    <mergeCell ref="B239:B240"/>
    <mergeCell ref="D239:D240"/>
    <mergeCell ref="A274:A276"/>
    <mergeCell ref="B274:B276"/>
    <mergeCell ref="C274:C275"/>
    <mergeCell ref="D274:D275"/>
    <mergeCell ref="A279:A280"/>
    <mergeCell ref="B279:B280"/>
    <mergeCell ref="D279:D280"/>
    <mergeCell ref="A253:A258"/>
    <mergeCell ref="B253:B258"/>
    <mergeCell ref="C253:C258"/>
    <mergeCell ref="D253:D258"/>
    <mergeCell ref="A259:A263"/>
    <mergeCell ref="B259:B263"/>
    <mergeCell ref="C259:C262"/>
    <mergeCell ref="D259:D263"/>
    <mergeCell ref="F286:F287"/>
    <mergeCell ref="A289:A291"/>
    <mergeCell ref="B289:B291"/>
    <mergeCell ref="D289:D290"/>
    <mergeCell ref="A295:A296"/>
    <mergeCell ref="B295:B296"/>
    <mergeCell ref="A284:A285"/>
    <mergeCell ref="B284:B285"/>
    <mergeCell ref="A286:A287"/>
    <mergeCell ref="B286:B287"/>
    <mergeCell ref="D286:D287"/>
    <mergeCell ref="E286:E287"/>
    <mergeCell ref="A308:A311"/>
    <mergeCell ref="B308:B311"/>
    <mergeCell ref="D308:D310"/>
    <mergeCell ref="A315:A316"/>
    <mergeCell ref="B315:B316"/>
    <mergeCell ref="A317:A318"/>
    <mergeCell ref="B317:B318"/>
    <mergeCell ref="A299:A302"/>
    <mergeCell ref="B299:B302"/>
    <mergeCell ref="D299:D300"/>
    <mergeCell ref="A303:A306"/>
    <mergeCell ref="B303:B306"/>
    <mergeCell ref="D303:D304"/>
    <mergeCell ref="A325:A330"/>
    <mergeCell ref="B325:B330"/>
    <mergeCell ref="D325:D327"/>
    <mergeCell ref="A331:A332"/>
    <mergeCell ref="B331:B332"/>
    <mergeCell ref="A333:A336"/>
    <mergeCell ref="B333:B336"/>
    <mergeCell ref="D333:D335"/>
    <mergeCell ref="A320:A321"/>
    <mergeCell ref="B320:B321"/>
    <mergeCell ref="D320:D321"/>
    <mergeCell ref="A322:A324"/>
    <mergeCell ref="B322:B324"/>
    <mergeCell ref="D322:D323"/>
    <mergeCell ref="A347:A348"/>
    <mergeCell ref="B347:B348"/>
    <mergeCell ref="D347:D348"/>
    <mergeCell ref="A350:A353"/>
    <mergeCell ref="B350:B353"/>
    <mergeCell ref="D350:D353"/>
    <mergeCell ref="A337:A340"/>
    <mergeCell ref="B337:B340"/>
    <mergeCell ref="D339:D340"/>
    <mergeCell ref="A342:A346"/>
    <mergeCell ref="B342:B346"/>
    <mergeCell ref="D342:D344"/>
    <mergeCell ref="A362:A365"/>
    <mergeCell ref="B362:B365"/>
    <mergeCell ref="D362:D363"/>
    <mergeCell ref="D364:D365"/>
    <mergeCell ref="A366:A368"/>
    <mergeCell ref="B366:B368"/>
    <mergeCell ref="D366:D368"/>
    <mergeCell ref="A355:A358"/>
    <mergeCell ref="B355:B358"/>
    <mergeCell ref="D355:D358"/>
    <mergeCell ref="A359:A361"/>
    <mergeCell ref="B359:B361"/>
    <mergeCell ref="D359:D360"/>
    <mergeCell ref="A379:A380"/>
    <mergeCell ref="B379:B380"/>
    <mergeCell ref="D379:D380"/>
    <mergeCell ref="A381:A385"/>
    <mergeCell ref="B381:B385"/>
    <mergeCell ref="D381:D383"/>
    <mergeCell ref="A369:A373"/>
    <mergeCell ref="B369:B373"/>
    <mergeCell ref="D369:D371"/>
    <mergeCell ref="D372:D373"/>
    <mergeCell ref="A374:A378"/>
    <mergeCell ref="B374:B378"/>
    <mergeCell ref="D374:D375"/>
    <mergeCell ref="D376:D378"/>
    <mergeCell ref="A395:A401"/>
    <mergeCell ref="B395:B401"/>
    <mergeCell ref="D398:D399"/>
    <mergeCell ref="A402:A406"/>
    <mergeCell ref="B402:B406"/>
    <mergeCell ref="D402:D404"/>
    <mergeCell ref="D405:D406"/>
    <mergeCell ref="A388:A391"/>
    <mergeCell ref="B388:B391"/>
    <mergeCell ref="D388:D390"/>
    <mergeCell ref="A392:A393"/>
    <mergeCell ref="B392:B393"/>
    <mergeCell ref="D392:D393"/>
    <mergeCell ref="D427:D431"/>
    <mergeCell ref="A414:A416"/>
    <mergeCell ref="B414:B416"/>
    <mergeCell ref="D414:D416"/>
    <mergeCell ref="A417:A420"/>
    <mergeCell ref="B417:B420"/>
    <mergeCell ref="D417:D420"/>
    <mergeCell ref="A407:A409"/>
    <mergeCell ref="B407:B409"/>
    <mergeCell ref="D408:D409"/>
    <mergeCell ref="A410:A412"/>
    <mergeCell ref="B410:B412"/>
    <mergeCell ref="D411:D412"/>
    <mergeCell ref="B1:H1"/>
    <mergeCell ref="A445:A449"/>
    <mergeCell ref="B445:B449"/>
    <mergeCell ref="D445:D447"/>
    <mergeCell ref="A450:H450"/>
    <mergeCell ref="A439:A441"/>
    <mergeCell ref="B439:B441"/>
    <mergeCell ref="D439:D441"/>
    <mergeCell ref="A442:A444"/>
    <mergeCell ref="B442:B444"/>
    <mergeCell ref="D443:D444"/>
    <mergeCell ref="A432:A434"/>
    <mergeCell ref="B432:B434"/>
    <mergeCell ref="D432:D434"/>
    <mergeCell ref="A436:A438"/>
    <mergeCell ref="B436:B438"/>
    <mergeCell ref="D437:D438"/>
    <mergeCell ref="A422:A423"/>
    <mergeCell ref="B422:B423"/>
    <mergeCell ref="A424:A426"/>
    <mergeCell ref="B424:B426"/>
    <mergeCell ref="D424:D426"/>
    <mergeCell ref="A427:A431"/>
    <mergeCell ref="B427:B431"/>
  </mergeCells>
  <hyperlinks>
    <hyperlink ref="A1" location="Índice!A56" display="Índice" xr:uid="{A3CBD96D-887A-4D54-BF07-BC2ED3D22F09}"/>
  </hyperlinks>
  <pageMargins left="0.7" right="0.7" top="0.75" bottom="0.75" header="0.3" footer="0.3"/>
  <pageSetup orientation="portrait" verticalDpi="0"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7B2D2-BCFE-4925-907F-475A397E85E6}">
  <sheetPr>
    <tabColor rgb="FFEC241C"/>
  </sheetPr>
  <dimension ref="A1:C146"/>
  <sheetViews>
    <sheetView showGridLines="0" workbookViewId="0">
      <selection sqref="A1:B1"/>
    </sheetView>
  </sheetViews>
  <sheetFormatPr baseColWidth="10" defaultColWidth="0" defaultRowHeight="15" zeroHeight="1" x14ac:dyDescent="0.25"/>
  <cols>
    <col min="1" max="1" width="81.85546875" style="89" customWidth="1"/>
    <col min="2" max="2" width="88.5703125" style="89" customWidth="1"/>
    <col min="3" max="3" width="11.42578125" style="89" customWidth="1"/>
    <col min="4" max="16384" width="11.42578125" style="89" hidden="1"/>
  </cols>
  <sheetData>
    <row r="1" spans="1:3" ht="15.75" x14ac:dyDescent="0.25">
      <c r="A1" s="582" t="s">
        <v>1927</v>
      </c>
      <c r="B1" s="582"/>
      <c r="C1" s="518" t="s">
        <v>1979</v>
      </c>
    </row>
    <row r="2" spans="1:3" ht="15.75" thickBot="1" x14ac:dyDescent="0.3">
      <c r="A2" s="329" t="s">
        <v>236</v>
      </c>
      <c r="B2" s="330" t="s">
        <v>423</v>
      </c>
    </row>
    <row r="3" spans="1:3" ht="15.75" thickBot="1" x14ac:dyDescent="0.3">
      <c r="A3" s="671" t="s">
        <v>237</v>
      </c>
      <c r="B3" s="672"/>
    </row>
    <row r="4" spans="1:3" ht="54.75" thickBot="1" x14ac:dyDescent="0.3">
      <c r="A4" s="115" t="s">
        <v>238</v>
      </c>
      <c r="B4" s="116" t="s">
        <v>239</v>
      </c>
    </row>
    <row r="5" spans="1:3" ht="27.75" thickBot="1" x14ac:dyDescent="0.3">
      <c r="A5" s="121" t="s">
        <v>240</v>
      </c>
      <c r="B5" s="122" t="s">
        <v>241</v>
      </c>
    </row>
    <row r="6" spans="1:3" ht="40.5" x14ac:dyDescent="0.25">
      <c r="A6" s="659" t="s">
        <v>242</v>
      </c>
      <c r="B6" s="119" t="s">
        <v>243</v>
      </c>
    </row>
    <row r="7" spans="1:3" ht="27" x14ac:dyDescent="0.25">
      <c r="A7" s="660"/>
      <c r="B7" s="120" t="s">
        <v>809</v>
      </c>
    </row>
    <row r="8" spans="1:3" ht="27.75" thickBot="1" x14ac:dyDescent="0.3">
      <c r="A8" s="661"/>
      <c r="B8" s="116" t="s">
        <v>808</v>
      </c>
    </row>
    <row r="9" spans="1:3" ht="27.75" thickBot="1" x14ac:dyDescent="0.3">
      <c r="A9" s="117" t="s">
        <v>244</v>
      </c>
      <c r="B9" s="116" t="s">
        <v>245</v>
      </c>
    </row>
    <row r="10" spans="1:3" ht="41.25" thickBot="1" x14ac:dyDescent="0.3">
      <c r="A10" s="118" t="s">
        <v>246</v>
      </c>
      <c r="B10" s="116" t="s">
        <v>247</v>
      </c>
    </row>
    <row r="11" spans="1:3" ht="54.75" thickBot="1" x14ac:dyDescent="0.3">
      <c r="A11" s="115" t="s">
        <v>248</v>
      </c>
      <c r="B11" s="116" t="s">
        <v>249</v>
      </c>
    </row>
    <row r="12" spans="1:3" ht="15.75" thickBot="1" x14ac:dyDescent="0.3">
      <c r="A12" s="662" t="s">
        <v>250</v>
      </c>
      <c r="B12" s="682"/>
    </row>
    <row r="13" spans="1:3" ht="45" customHeight="1" x14ac:dyDescent="0.25">
      <c r="A13" s="656" t="s">
        <v>251</v>
      </c>
      <c r="B13" s="122" t="s">
        <v>252</v>
      </c>
    </row>
    <row r="14" spans="1:3" ht="27" x14ac:dyDescent="0.25">
      <c r="A14" s="657"/>
      <c r="B14" s="132" t="s">
        <v>254</v>
      </c>
    </row>
    <row r="15" spans="1:3" ht="27" x14ac:dyDescent="0.25">
      <c r="A15" s="657"/>
      <c r="B15" s="132" t="s">
        <v>253</v>
      </c>
    </row>
    <row r="16" spans="1:3" ht="15.75" thickBot="1" x14ac:dyDescent="0.3">
      <c r="A16" s="658"/>
      <c r="B16" s="134" t="s">
        <v>255</v>
      </c>
    </row>
    <row r="17" spans="1:2" ht="27" x14ac:dyDescent="0.25">
      <c r="A17" s="653" t="s">
        <v>256</v>
      </c>
      <c r="B17" s="122" t="s">
        <v>257</v>
      </c>
    </row>
    <row r="18" spans="1:2" ht="27" x14ac:dyDescent="0.25">
      <c r="A18" s="655"/>
      <c r="B18" s="132" t="s">
        <v>258</v>
      </c>
    </row>
    <row r="19" spans="1:2" ht="27" x14ac:dyDescent="0.25">
      <c r="A19" s="655"/>
      <c r="B19" s="132" t="s">
        <v>259</v>
      </c>
    </row>
    <row r="20" spans="1:2" ht="27" x14ac:dyDescent="0.25">
      <c r="A20" s="654"/>
      <c r="B20" s="133" t="s">
        <v>260</v>
      </c>
    </row>
    <row r="21" spans="1:2" ht="63.75" customHeight="1" thickBot="1" x14ac:dyDescent="0.3">
      <c r="A21" s="256" t="s">
        <v>261</v>
      </c>
      <c r="B21" s="123" t="s">
        <v>262</v>
      </c>
    </row>
    <row r="22" spans="1:2" ht="27.75" thickBot="1" x14ac:dyDescent="0.3">
      <c r="A22" s="256" t="s">
        <v>263</v>
      </c>
      <c r="B22" s="122" t="s">
        <v>264</v>
      </c>
    </row>
    <row r="23" spans="1:2" ht="40.5" x14ac:dyDescent="0.25">
      <c r="A23" s="653" t="s">
        <v>265</v>
      </c>
      <c r="B23" s="119" t="s">
        <v>266</v>
      </c>
    </row>
    <row r="24" spans="1:2" ht="54.75" thickBot="1" x14ac:dyDescent="0.3">
      <c r="A24" s="654"/>
      <c r="B24" s="136" t="s">
        <v>267</v>
      </c>
    </row>
    <row r="25" spans="1:2" ht="15.75" thickBot="1" x14ac:dyDescent="0.3">
      <c r="A25" s="662" t="s">
        <v>268</v>
      </c>
      <c r="B25" s="663"/>
    </row>
    <row r="26" spans="1:2" ht="27" x14ac:dyDescent="0.25">
      <c r="A26" s="653" t="s">
        <v>269</v>
      </c>
      <c r="B26" s="119" t="s">
        <v>270</v>
      </c>
    </row>
    <row r="27" spans="1:2" ht="40.5" x14ac:dyDescent="0.25">
      <c r="A27" s="655"/>
      <c r="B27" s="120" t="s">
        <v>271</v>
      </c>
    </row>
    <row r="28" spans="1:2" ht="40.5" x14ac:dyDescent="0.25">
      <c r="A28" s="655"/>
      <c r="B28" s="120" t="s">
        <v>272</v>
      </c>
    </row>
    <row r="29" spans="1:2" ht="27.75" thickBot="1" x14ac:dyDescent="0.3">
      <c r="A29" s="654"/>
      <c r="B29" s="116" t="s">
        <v>273</v>
      </c>
    </row>
    <row r="30" spans="1:2" ht="27" x14ac:dyDescent="0.25">
      <c r="A30" s="653" t="s">
        <v>274</v>
      </c>
      <c r="B30" s="119" t="s">
        <v>275</v>
      </c>
    </row>
    <row r="31" spans="1:2" ht="41.25" thickBot="1" x14ac:dyDescent="0.3">
      <c r="A31" s="654"/>
      <c r="B31" s="116" t="s">
        <v>276</v>
      </c>
    </row>
    <row r="32" spans="1:2" ht="41.25" thickBot="1" x14ac:dyDescent="0.3">
      <c r="A32" s="121" t="s">
        <v>438</v>
      </c>
      <c r="B32" s="137" t="s">
        <v>277</v>
      </c>
    </row>
    <row r="33" spans="1:2" ht="68.25" thickBot="1" x14ac:dyDescent="0.3">
      <c r="A33" s="118" t="s">
        <v>278</v>
      </c>
      <c r="B33" s="139" t="s">
        <v>279</v>
      </c>
    </row>
    <row r="34" spans="1:2" ht="40.5" x14ac:dyDescent="0.25">
      <c r="A34" s="659" t="s">
        <v>439</v>
      </c>
      <c r="B34" s="119" t="s">
        <v>280</v>
      </c>
    </row>
    <row r="35" spans="1:2" ht="41.25" thickBot="1" x14ac:dyDescent="0.3">
      <c r="A35" s="661"/>
      <c r="B35" s="116" t="s">
        <v>281</v>
      </c>
    </row>
    <row r="36" spans="1:2" ht="54.75" thickBot="1" x14ac:dyDescent="0.3">
      <c r="A36" s="129" t="s">
        <v>282</v>
      </c>
      <c r="B36" s="116" t="s">
        <v>283</v>
      </c>
    </row>
    <row r="37" spans="1:2" ht="68.25" thickBot="1" x14ac:dyDescent="0.3">
      <c r="A37" s="115" t="s">
        <v>284</v>
      </c>
      <c r="B37" s="130" t="s">
        <v>440</v>
      </c>
    </row>
    <row r="38" spans="1:2" ht="40.5" x14ac:dyDescent="0.25">
      <c r="A38" s="659" t="s">
        <v>285</v>
      </c>
      <c r="B38" s="119" t="s">
        <v>286</v>
      </c>
    </row>
    <row r="39" spans="1:2" ht="41.25" thickBot="1" x14ac:dyDescent="0.3">
      <c r="A39" s="661"/>
      <c r="B39" s="116" t="s">
        <v>287</v>
      </c>
    </row>
    <row r="40" spans="1:2" ht="54.75" thickBot="1" x14ac:dyDescent="0.3">
      <c r="A40" s="115" t="s">
        <v>288</v>
      </c>
      <c r="B40" s="116" t="s">
        <v>424</v>
      </c>
    </row>
    <row r="41" spans="1:2" ht="27" x14ac:dyDescent="0.25">
      <c r="A41" s="664" t="s">
        <v>289</v>
      </c>
      <c r="B41" s="140" t="s">
        <v>290</v>
      </c>
    </row>
    <row r="42" spans="1:2" ht="40.5" x14ac:dyDescent="0.25">
      <c r="A42" s="665"/>
      <c r="B42" s="140" t="s">
        <v>291</v>
      </c>
    </row>
    <row r="43" spans="1:2" ht="41.25" thickBot="1" x14ac:dyDescent="0.3">
      <c r="A43" s="666"/>
      <c r="B43" s="130" t="s">
        <v>292</v>
      </c>
    </row>
    <row r="44" spans="1:2" ht="41.25" thickBot="1" x14ac:dyDescent="0.3">
      <c r="A44" s="141" t="s">
        <v>293</v>
      </c>
      <c r="B44" s="138" t="s">
        <v>441</v>
      </c>
    </row>
    <row r="45" spans="1:2" ht="40.5" x14ac:dyDescent="0.25">
      <c r="A45" s="660" t="s">
        <v>294</v>
      </c>
      <c r="B45" s="119" t="s">
        <v>295</v>
      </c>
    </row>
    <row r="46" spans="1:2" ht="41.25" thickBot="1" x14ac:dyDescent="0.3">
      <c r="A46" s="660"/>
      <c r="B46" s="135" t="s">
        <v>296</v>
      </c>
    </row>
    <row r="47" spans="1:2" ht="40.5" x14ac:dyDescent="0.25">
      <c r="A47" s="677" t="s">
        <v>297</v>
      </c>
      <c r="B47" s="142" t="s">
        <v>298</v>
      </c>
    </row>
    <row r="48" spans="1:2" x14ac:dyDescent="0.25">
      <c r="A48" s="678"/>
      <c r="B48" s="143" t="s">
        <v>299</v>
      </c>
    </row>
    <row r="49" spans="1:2" ht="81" x14ac:dyDescent="0.25">
      <c r="A49" s="678"/>
      <c r="B49" s="144" t="s">
        <v>442</v>
      </c>
    </row>
    <row r="50" spans="1:2" ht="27.75" thickBot="1" x14ac:dyDescent="0.3">
      <c r="A50" s="679"/>
      <c r="B50" s="145" t="s">
        <v>443</v>
      </c>
    </row>
    <row r="51" spans="1:2" ht="27" x14ac:dyDescent="0.25">
      <c r="A51" s="660" t="s">
        <v>300</v>
      </c>
      <c r="B51" s="122" t="s">
        <v>444</v>
      </c>
    </row>
    <row r="52" spans="1:2" ht="54.75" thickBot="1" x14ac:dyDescent="0.3">
      <c r="A52" s="661"/>
      <c r="B52" s="130" t="s">
        <v>301</v>
      </c>
    </row>
    <row r="53" spans="1:2" ht="54.75" thickBot="1" x14ac:dyDescent="0.3">
      <c r="A53" s="141" t="s">
        <v>302</v>
      </c>
      <c r="B53" s="138" t="s">
        <v>303</v>
      </c>
    </row>
    <row r="54" spans="1:2" ht="54.75" thickBot="1" x14ac:dyDescent="0.3">
      <c r="A54" s="115" t="s">
        <v>304</v>
      </c>
      <c r="B54" s="116" t="s">
        <v>305</v>
      </c>
    </row>
    <row r="55" spans="1:2" ht="54.75" thickBot="1" x14ac:dyDescent="0.3">
      <c r="A55" s="129" t="s">
        <v>306</v>
      </c>
      <c r="B55" s="116" t="s">
        <v>307</v>
      </c>
    </row>
    <row r="56" spans="1:2" ht="54.75" thickBot="1" x14ac:dyDescent="0.3">
      <c r="A56" s="129" t="s">
        <v>308</v>
      </c>
      <c r="B56" s="130" t="s">
        <v>309</v>
      </c>
    </row>
    <row r="57" spans="1:2" ht="40.5" x14ac:dyDescent="0.25">
      <c r="A57" s="659" t="s">
        <v>310</v>
      </c>
      <c r="B57" s="119" t="s">
        <v>311</v>
      </c>
    </row>
    <row r="58" spans="1:2" ht="41.25" thickBot="1" x14ac:dyDescent="0.3">
      <c r="A58" s="661"/>
      <c r="B58" s="116" t="s">
        <v>312</v>
      </c>
    </row>
    <row r="59" spans="1:2" ht="41.25" thickBot="1" x14ac:dyDescent="0.3">
      <c r="A59" s="115" t="s">
        <v>313</v>
      </c>
      <c r="B59" s="116" t="s">
        <v>448</v>
      </c>
    </row>
    <row r="60" spans="1:2" ht="27" x14ac:dyDescent="0.25">
      <c r="A60" s="680" t="s">
        <v>314</v>
      </c>
      <c r="B60" s="119" t="s">
        <v>315</v>
      </c>
    </row>
    <row r="61" spans="1:2" ht="41.25" thickBot="1" x14ac:dyDescent="0.3">
      <c r="A61" s="681"/>
      <c r="B61" s="116" t="s">
        <v>316</v>
      </c>
    </row>
    <row r="62" spans="1:2" ht="15.75" thickBot="1" x14ac:dyDescent="0.3">
      <c r="A62" s="662" t="s">
        <v>317</v>
      </c>
      <c r="B62" s="663"/>
    </row>
    <row r="63" spans="1:2" ht="30" customHeight="1" x14ac:dyDescent="0.25">
      <c r="A63" s="653" t="s">
        <v>318</v>
      </c>
      <c r="B63" s="122" t="s">
        <v>319</v>
      </c>
    </row>
    <row r="64" spans="1:2" x14ac:dyDescent="0.25">
      <c r="A64" s="655"/>
      <c r="B64" s="132" t="s">
        <v>320</v>
      </c>
    </row>
    <row r="65" spans="1:2" x14ac:dyDescent="0.25">
      <c r="A65" s="655"/>
      <c r="B65" s="132" t="s">
        <v>321</v>
      </c>
    </row>
    <row r="66" spans="1:2" ht="15.75" thickBot="1" x14ac:dyDescent="0.3">
      <c r="A66" s="654"/>
      <c r="B66" s="130" t="s">
        <v>322</v>
      </c>
    </row>
    <row r="67" spans="1:2" ht="54.75" thickBot="1" x14ac:dyDescent="0.3">
      <c r="A67" s="118" t="s">
        <v>323</v>
      </c>
      <c r="B67" s="148" t="s">
        <v>324</v>
      </c>
    </row>
    <row r="68" spans="1:2" ht="54.75" thickBot="1" x14ac:dyDescent="0.3">
      <c r="A68" s="129" t="s">
        <v>325</v>
      </c>
      <c r="B68" s="130" t="s">
        <v>326</v>
      </c>
    </row>
    <row r="69" spans="1:2" x14ac:dyDescent="0.25">
      <c r="A69" s="653" t="s">
        <v>327</v>
      </c>
      <c r="B69" s="122" t="s">
        <v>324</v>
      </c>
    </row>
    <row r="70" spans="1:2" ht="27.75" thickBot="1" x14ac:dyDescent="0.3">
      <c r="A70" s="654"/>
      <c r="B70" s="130" t="s">
        <v>328</v>
      </c>
    </row>
    <row r="71" spans="1:2" x14ac:dyDescent="0.25">
      <c r="A71" s="655" t="s">
        <v>329</v>
      </c>
      <c r="B71" s="122" t="s">
        <v>324</v>
      </c>
    </row>
    <row r="72" spans="1:2" ht="27" x14ac:dyDescent="0.25">
      <c r="A72" s="655"/>
      <c r="B72" s="140" t="s">
        <v>328</v>
      </c>
    </row>
    <row r="73" spans="1:2" ht="15.75" thickBot="1" x14ac:dyDescent="0.3">
      <c r="A73" s="654"/>
      <c r="B73" s="130" t="s">
        <v>326</v>
      </c>
    </row>
    <row r="74" spans="1:2" x14ac:dyDescent="0.25">
      <c r="A74" s="653" t="s">
        <v>330</v>
      </c>
      <c r="B74" s="122" t="s">
        <v>331</v>
      </c>
    </row>
    <row r="75" spans="1:2" ht="27.75" thickBot="1" x14ac:dyDescent="0.3">
      <c r="A75" s="654"/>
      <c r="B75" s="130" t="s">
        <v>332</v>
      </c>
    </row>
    <row r="76" spans="1:2" x14ac:dyDescent="0.25">
      <c r="A76" s="653" t="s">
        <v>333</v>
      </c>
      <c r="B76" s="675" t="s">
        <v>331</v>
      </c>
    </row>
    <row r="77" spans="1:2" ht="15.75" thickBot="1" x14ac:dyDescent="0.3">
      <c r="A77" s="654"/>
      <c r="B77" s="676"/>
    </row>
    <row r="78" spans="1:2" ht="27.75" thickBot="1" x14ac:dyDescent="0.3">
      <c r="A78" s="129" t="s">
        <v>334</v>
      </c>
      <c r="B78" s="130" t="s">
        <v>335</v>
      </c>
    </row>
    <row r="79" spans="1:2" ht="15.75" thickBot="1" x14ac:dyDescent="0.3">
      <c r="A79" s="662" t="s">
        <v>336</v>
      </c>
      <c r="B79" s="663"/>
    </row>
    <row r="80" spans="1:2" ht="54.75" thickBot="1" x14ac:dyDescent="0.3">
      <c r="A80" s="141" t="s">
        <v>337</v>
      </c>
      <c r="B80" s="147" t="s">
        <v>338</v>
      </c>
    </row>
    <row r="81" spans="1:2" ht="54" x14ac:dyDescent="0.25">
      <c r="A81" s="659" t="s">
        <v>339</v>
      </c>
      <c r="B81" s="122" t="s">
        <v>340</v>
      </c>
    </row>
    <row r="82" spans="1:2" ht="54" x14ac:dyDescent="0.25">
      <c r="A82" s="660"/>
      <c r="B82" s="132" t="s">
        <v>341</v>
      </c>
    </row>
    <row r="83" spans="1:2" x14ac:dyDescent="0.25">
      <c r="A83" s="660"/>
      <c r="B83" s="132" t="s">
        <v>342</v>
      </c>
    </row>
    <row r="84" spans="1:2" x14ac:dyDescent="0.25">
      <c r="A84" s="660"/>
      <c r="B84" s="132" t="s">
        <v>343</v>
      </c>
    </row>
    <row r="85" spans="1:2" ht="54" x14ac:dyDescent="0.25">
      <c r="A85" s="660"/>
      <c r="B85" s="132" t="s">
        <v>344</v>
      </c>
    </row>
    <row r="86" spans="1:2" ht="54.75" thickBot="1" x14ac:dyDescent="0.3">
      <c r="A86" s="661"/>
      <c r="B86" s="133" t="s">
        <v>345</v>
      </c>
    </row>
    <row r="87" spans="1:2" ht="54" x14ac:dyDescent="0.25">
      <c r="A87" s="653" t="s">
        <v>346</v>
      </c>
      <c r="B87" s="140" t="s">
        <v>347</v>
      </c>
    </row>
    <row r="88" spans="1:2" ht="41.25" thickBot="1" x14ac:dyDescent="0.3">
      <c r="A88" s="654"/>
      <c r="B88" s="130" t="s">
        <v>348</v>
      </c>
    </row>
    <row r="89" spans="1:2" ht="54" x14ac:dyDescent="0.25">
      <c r="A89" s="653" t="s">
        <v>349</v>
      </c>
      <c r="B89" s="122" t="s">
        <v>350</v>
      </c>
    </row>
    <row r="90" spans="1:2" ht="54.75" thickBot="1" x14ac:dyDescent="0.3">
      <c r="A90" s="654"/>
      <c r="B90" s="130" t="s">
        <v>351</v>
      </c>
    </row>
    <row r="91" spans="1:2" ht="81" x14ac:dyDescent="0.25">
      <c r="A91" s="653" t="s">
        <v>352</v>
      </c>
      <c r="B91" s="122" t="s">
        <v>353</v>
      </c>
    </row>
    <row r="92" spans="1:2" ht="67.5" x14ac:dyDescent="0.25">
      <c r="A92" s="655"/>
      <c r="B92" s="140" t="s">
        <v>354</v>
      </c>
    </row>
    <row r="93" spans="1:2" ht="27.75" thickBot="1" x14ac:dyDescent="0.3">
      <c r="A93" s="654"/>
      <c r="B93" s="130" t="s">
        <v>355</v>
      </c>
    </row>
    <row r="94" spans="1:2" ht="41.25" thickBot="1" x14ac:dyDescent="0.3">
      <c r="A94" s="129" t="s">
        <v>339</v>
      </c>
      <c r="B94" s="123" t="s">
        <v>356</v>
      </c>
    </row>
    <row r="95" spans="1:2" ht="40.5" x14ac:dyDescent="0.25">
      <c r="A95" s="656" t="s">
        <v>357</v>
      </c>
      <c r="B95" s="122" t="s">
        <v>358</v>
      </c>
    </row>
    <row r="96" spans="1:2" ht="40.5" x14ac:dyDescent="0.25">
      <c r="A96" s="657"/>
      <c r="B96" s="132" t="s">
        <v>359</v>
      </c>
    </row>
    <row r="97" spans="1:2" ht="15.75" thickBot="1" x14ac:dyDescent="0.3">
      <c r="A97" s="658"/>
      <c r="B97" s="133" t="s">
        <v>360</v>
      </c>
    </row>
    <row r="98" spans="1:2" ht="41.25" thickBot="1" x14ac:dyDescent="0.3">
      <c r="A98" s="129" t="s">
        <v>361</v>
      </c>
      <c r="B98" s="123" t="s">
        <v>362</v>
      </c>
    </row>
    <row r="99" spans="1:2" ht="40.5" x14ac:dyDescent="0.25">
      <c r="A99" s="656" t="s">
        <v>363</v>
      </c>
      <c r="B99" s="122" t="s">
        <v>364</v>
      </c>
    </row>
    <row r="100" spans="1:2" ht="27" x14ac:dyDescent="0.25">
      <c r="A100" s="657"/>
      <c r="B100" s="132" t="s">
        <v>365</v>
      </c>
    </row>
    <row r="101" spans="1:2" ht="15.75" thickBot="1" x14ac:dyDescent="0.3">
      <c r="A101" s="658"/>
      <c r="B101" s="133" t="s">
        <v>366</v>
      </c>
    </row>
    <row r="102" spans="1:2" ht="15.75" thickBot="1" x14ac:dyDescent="0.3">
      <c r="A102" s="662" t="s">
        <v>367</v>
      </c>
      <c r="B102" s="674"/>
    </row>
    <row r="103" spans="1:2" ht="54" x14ac:dyDescent="0.25">
      <c r="A103" s="656" t="s">
        <v>368</v>
      </c>
      <c r="B103" s="122" t="s">
        <v>369</v>
      </c>
    </row>
    <row r="104" spans="1:2" ht="40.5" x14ac:dyDescent="0.25">
      <c r="A104" s="657"/>
      <c r="B104" s="132" t="s">
        <v>370</v>
      </c>
    </row>
    <row r="105" spans="1:2" ht="27.75" thickBot="1" x14ac:dyDescent="0.3">
      <c r="A105" s="657"/>
      <c r="B105" s="133" t="s">
        <v>371</v>
      </c>
    </row>
    <row r="106" spans="1:2" ht="27" x14ac:dyDescent="0.25">
      <c r="A106" s="656" t="s">
        <v>372</v>
      </c>
      <c r="B106" s="140" t="s">
        <v>373</v>
      </c>
    </row>
    <row r="107" spans="1:2" ht="27" x14ac:dyDescent="0.25">
      <c r="A107" s="657"/>
      <c r="B107" s="132" t="s">
        <v>374</v>
      </c>
    </row>
    <row r="108" spans="1:2" ht="27" x14ac:dyDescent="0.25">
      <c r="A108" s="657"/>
      <c r="B108" s="132" t="s">
        <v>375</v>
      </c>
    </row>
    <row r="109" spans="1:2" ht="27" x14ac:dyDescent="0.25">
      <c r="A109" s="657"/>
      <c r="B109" s="132" t="s">
        <v>376</v>
      </c>
    </row>
    <row r="110" spans="1:2" ht="27.75" thickBot="1" x14ac:dyDescent="0.3">
      <c r="A110" s="657"/>
      <c r="B110" s="133" t="s">
        <v>377</v>
      </c>
    </row>
    <row r="111" spans="1:2" ht="27" x14ac:dyDescent="0.25">
      <c r="A111" s="653" t="s">
        <v>378</v>
      </c>
      <c r="B111" s="140" t="s">
        <v>379</v>
      </c>
    </row>
    <row r="112" spans="1:2" ht="40.5" x14ac:dyDescent="0.25">
      <c r="A112" s="655"/>
      <c r="B112" s="132" t="s">
        <v>380</v>
      </c>
    </row>
    <row r="113" spans="1:2" ht="41.25" thickBot="1" x14ac:dyDescent="0.3">
      <c r="A113" s="654"/>
      <c r="B113" s="131" t="s">
        <v>381</v>
      </c>
    </row>
    <row r="114" spans="1:2" ht="27" x14ac:dyDescent="0.25">
      <c r="A114" s="653" t="s">
        <v>382</v>
      </c>
      <c r="B114" s="122" t="s">
        <v>383</v>
      </c>
    </row>
    <row r="115" spans="1:2" ht="94.5" x14ac:dyDescent="0.25">
      <c r="A115" s="655"/>
      <c r="B115" s="132" t="s">
        <v>384</v>
      </c>
    </row>
    <row r="116" spans="1:2" ht="54.75" thickBot="1" x14ac:dyDescent="0.3">
      <c r="A116" s="654"/>
      <c r="B116" s="130" t="s">
        <v>385</v>
      </c>
    </row>
    <row r="117" spans="1:2" ht="27" x14ac:dyDescent="0.25">
      <c r="A117" s="653" t="s">
        <v>386</v>
      </c>
      <c r="B117" s="122" t="s">
        <v>387</v>
      </c>
    </row>
    <row r="118" spans="1:2" ht="27" x14ac:dyDescent="0.25">
      <c r="A118" s="655"/>
      <c r="B118" s="140" t="s">
        <v>447</v>
      </c>
    </row>
    <row r="119" spans="1:2" ht="67.5" x14ac:dyDescent="0.25">
      <c r="A119" s="655"/>
      <c r="B119" s="140" t="s">
        <v>388</v>
      </c>
    </row>
    <row r="120" spans="1:2" ht="54.75" thickBot="1" x14ac:dyDescent="0.3">
      <c r="A120" s="654"/>
      <c r="B120" s="130" t="s">
        <v>389</v>
      </c>
    </row>
    <row r="121" spans="1:2" ht="40.5" x14ac:dyDescent="0.25">
      <c r="A121" s="653" t="s">
        <v>390</v>
      </c>
      <c r="B121" s="122" t="s">
        <v>391</v>
      </c>
    </row>
    <row r="122" spans="1:2" ht="68.25" thickBot="1" x14ac:dyDescent="0.3">
      <c r="A122" s="654"/>
      <c r="B122" s="130" t="s">
        <v>392</v>
      </c>
    </row>
    <row r="123" spans="1:2" ht="27" x14ac:dyDescent="0.25">
      <c r="A123" s="653" t="s">
        <v>393</v>
      </c>
      <c r="B123" s="122" t="s">
        <v>394</v>
      </c>
    </row>
    <row r="124" spans="1:2" ht="54" x14ac:dyDescent="0.25">
      <c r="A124" s="655"/>
      <c r="B124" s="132" t="s">
        <v>395</v>
      </c>
    </row>
    <row r="125" spans="1:2" ht="27" x14ac:dyDescent="0.25">
      <c r="A125" s="655"/>
      <c r="B125" s="132" t="s">
        <v>396</v>
      </c>
    </row>
    <row r="126" spans="1:2" x14ac:dyDescent="0.25">
      <c r="A126" s="655"/>
      <c r="B126" s="132" t="s">
        <v>397</v>
      </c>
    </row>
    <row r="127" spans="1:2" ht="27.75" thickBot="1" x14ac:dyDescent="0.3">
      <c r="A127" s="654"/>
      <c r="B127" s="130" t="s">
        <v>398</v>
      </c>
    </row>
    <row r="128" spans="1:2" ht="27.75" thickBot="1" x14ac:dyDescent="0.3">
      <c r="A128" s="129" t="s">
        <v>399</v>
      </c>
      <c r="B128" s="130" t="s">
        <v>400</v>
      </c>
    </row>
    <row r="129" spans="1:2" ht="42" x14ac:dyDescent="0.25">
      <c r="A129" s="653" t="s">
        <v>401</v>
      </c>
      <c r="B129" s="122" t="s">
        <v>445</v>
      </c>
    </row>
    <row r="130" spans="1:2" ht="54" x14ac:dyDescent="0.25">
      <c r="A130" s="655"/>
      <c r="B130" s="132" t="s">
        <v>402</v>
      </c>
    </row>
    <row r="131" spans="1:2" ht="69.75" thickBot="1" x14ac:dyDescent="0.3">
      <c r="A131" s="654"/>
      <c r="B131" s="130" t="s">
        <v>446</v>
      </c>
    </row>
    <row r="132" spans="1:2" ht="15.75" thickBot="1" x14ac:dyDescent="0.3">
      <c r="A132" s="671" t="s">
        <v>403</v>
      </c>
      <c r="B132" s="672"/>
    </row>
    <row r="133" spans="1:2" ht="27" x14ac:dyDescent="0.25">
      <c r="A133" s="673" t="s">
        <v>404</v>
      </c>
      <c r="B133" s="126" t="s">
        <v>405</v>
      </c>
    </row>
    <row r="134" spans="1:2" ht="27" x14ac:dyDescent="0.25">
      <c r="A134" s="673"/>
      <c r="B134" s="125" t="s">
        <v>406</v>
      </c>
    </row>
    <row r="135" spans="1:2" ht="15.75" thickBot="1" x14ac:dyDescent="0.3">
      <c r="A135" s="673"/>
      <c r="B135" s="124" t="s">
        <v>407</v>
      </c>
    </row>
    <row r="136" spans="1:2" ht="68.25" thickBot="1" x14ac:dyDescent="0.3">
      <c r="A136" s="127" t="s">
        <v>408</v>
      </c>
      <c r="B136" s="128" t="s">
        <v>409</v>
      </c>
    </row>
    <row r="137" spans="1:2" ht="27.75" thickBot="1" x14ac:dyDescent="0.3">
      <c r="A137" s="129" t="s">
        <v>410</v>
      </c>
      <c r="B137" s="130" t="s">
        <v>411</v>
      </c>
    </row>
    <row r="138" spans="1:2" ht="40.5" x14ac:dyDescent="0.25">
      <c r="A138" s="667" t="s">
        <v>412</v>
      </c>
      <c r="B138" s="126" t="s">
        <v>413</v>
      </c>
    </row>
    <row r="139" spans="1:2" ht="15.75" thickBot="1" x14ac:dyDescent="0.3">
      <c r="A139" s="668"/>
      <c r="B139" s="146" t="s">
        <v>414</v>
      </c>
    </row>
    <row r="140" spans="1:2" ht="40.5" x14ac:dyDescent="0.25">
      <c r="A140" s="653" t="s">
        <v>415</v>
      </c>
      <c r="B140" s="122" t="s">
        <v>416</v>
      </c>
    </row>
    <row r="141" spans="1:2" x14ac:dyDescent="0.25">
      <c r="A141" s="655"/>
      <c r="B141" s="132" t="s">
        <v>417</v>
      </c>
    </row>
    <row r="142" spans="1:2" ht="15.75" thickBot="1" x14ac:dyDescent="0.3">
      <c r="A142" s="654"/>
      <c r="B142" s="130" t="s">
        <v>418</v>
      </c>
    </row>
    <row r="143" spans="1:2" ht="27.75" thickBot="1" x14ac:dyDescent="0.3">
      <c r="A143" s="129" t="s">
        <v>419</v>
      </c>
      <c r="B143" s="130" t="s">
        <v>420</v>
      </c>
    </row>
    <row r="144" spans="1:2" x14ac:dyDescent="0.25">
      <c r="A144" s="653" t="s">
        <v>421</v>
      </c>
      <c r="B144" s="669" t="s">
        <v>422</v>
      </c>
    </row>
    <row r="145" spans="1:2" ht="15.75" thickBot="1" x14ac:dyDescent="0.3">
      <c r="A145" s="654"/>
      <c r="B145" s="670"/>
    </row>
    <row r="146" spans="1:2" x14ac:dyDescent="0.25"/>
  </sheetData>
  <mergeCells count="47">
    <mergeCell ref="A3:B3"/>
    <mergeCell ref="A6:A8"/>
    <mergeCell ref="A12:B12"/>
    <mergeCell ref="A13:A16"/>
    <mergeCell ref="A17:A20"/>
    <mergeCell ref="A99:A101"/>
    <mergeCell ref="A102:B102"/>
    <mergeCell ref="A76:A77"/>
    <mergeCell ref="B76:B77"/>
    <mergeCell ref="A45:A46"/>
    <mergeCell ref="A47:A50"/>
    <mergeCell ref="A51:A52"/>
    <mergeCell ref="A57:A58"/>
    <mergeCell ref="A60:A61"/>
    <mergeCell ref="A62:B62"/>
    <mergeCell ref="A69:A70"/>
    <mergeCell ref="A71:A73"/>
    <mergeCell ref="A74:A75"/>
    <mergeCell ref="A138:A139"/>
    <mergeCell ref="A140:A142"/>
    <mergeCell ref="A144:A145"/>
    <mergeCell ref="B144:B145"/>
    <mergeCell ref="A1:B1"/>
    <mergeCell ref="A123:A127"/>
    <mergeCell ref="A129:A131"/>
    <mergeCell ref="A132:B132"/>
    <mergeCell ref="A133:A135"/>
    <mergeCell ref="A103:A105"/>
    <mergeCell ref="A106:A110"/>
    <mergeCell ref="A111:A113"/>
    <mergeCell ref="A114:A116"/>
    <mergeCell ref="A117:A120"/>
    <mergeCell ref="A121:A122"/>
    <mergeCell ref="A79:B79"/>
    <mergeCell ref="A23:A24"/>
    <mergeCell ref="A26:A29"/>
    <mergeCell ref="A30:A31"/>
    <mergeCell ref="A95:A97"/>
    <mergeCell ref="A81:A86"/>
    <mergeCell ref="A63:A66"/>
    <mergeCell ref="A87:A88"/>
    <mergeCell ref="A89:A90"/>
    <mergeCell ref="A91:A93"/>
    <mergeCell ref="A25:B25"/>
    <mergeCell ref="A34:A35"/>
    <mergeCell ref="A38:A39"/>
    <mergeCell ref="A41:A43"/>
  </mergeCells>
  <hyperlinks>
    <hyperlink ref="C1" location="Índice!A56" display="Índice" xr:uid="{D5534A91-C61B-45E4-90DE-4DEF381749C1}"/>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09E761C683B2E44C8D72564F3A5DD74B" ma:contentTypeVersion="17" ma:contentTypeDescription="Crear nuevo documento." ma:contentTypeScope="" ma:versionID="0286762115df8a78e61751559e69d9dd">
  <xsd:schema xmlns:xsd="http://www.w3.org/2001/XMLSchema" xmlns:xs="http://www.w3.org/2001/XMLSchema" xmlns:p="http://schemas.microsoft.com/office/2006/metadata/properties" xmlns:ns2="b9283a04-22ad-41c4-b699-b754f6ab546c" xmlns:ns3="e3f361c6-86a1-4332-be65-8f12245a38d3" targetNamespace="http://schemas.microsoft.com/office/2006/metadata/properties" ma:root="true" ma:fieldsID="9a8a8ad52ecce1cd310d103d55f7058f" ns2:_="" ns3:_="">
    <xsd:import namespace="b9283a04-22ad-41c4-b699-b754f6ab546c"/>
    <xsd:import namespace="e3f361c6-86a1-4332-be65-8f12245a38d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283a04-22ad-41c4-b699-b754f6ab54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8c72666d-2c2f-4e10-8e12-5ac1c5e0b04a" ma:termSetId="09814cd3-568e-fe90-9814-8d621ff8fb84" ma:anchorId="fba54fb3-c3e1-fe81-a776-ca4b69148c4d" ma:open="true" ma:isKeyword="false">
      <xsd:complexType>
        <xsd:sequence>
          <xsd:element ref="pc:Terms" minOccurs="0" maxOccurs="1"/>
        </xsd:sequence>
      </xsd:complexType>
    </xsd:element>
    <xsd:element name="MediaLengthInSeconds" ma:index="21" nillable="true" ma:displayName="MediaLengthInSeconds" ma:hidden="true" ma:internalName="MediaLengthInSeconds" ma:readOnly="true">
      <xsd:simpleType>
        <xsd:restriction base="dms:Unknow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3f361c6-86a1-4332-be65-8f12245a38d3"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0" nillable="true" ma:displayName="Taxonomy Catch All Column" ma:hidden="true" ma:list="{02bfeb3e-bd61-4e15-9d4e-07ee30230bfc}" ma:internalName="TaxCatchAll" ma:showField="CatchAllData" ma:web="e3f361c6-86a1-4332-be65-8f12245a38d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3f361c6-86a1-4332-be65-8f12245a38d3" xsi:nil="true"/>
    <lcf76f155ced4ddcb4097134ff3c332f xmlns="b9283a04-22ad-41c4-b699-b754f6ab546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9E59BA6-2643-4707-9B90-02CD7F1E902A}">
  <ds:schemaRefs>
    <ds:schemaRef ds:uri="http://schemas.microsoft.com/sharepoint/v3/contenttype/forms"/>
  </ds:schemaRefs>
</ds:datastoreItem>
</file>

<file path=customXml/itemProps2.xml><?xml version="1.0" encoding="utf-8"?>
<ds:datastoreItem xmlns:ds="http://schemas.openxmlformats.org/officeDocument/2006/customXml" ds:itemID="{778FA97F-11E8-49E0-8309-E7935A5056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283a04-22ad-41c4-b699-b754f6ab546c"/>
    <ds:schemaRef ds:uri="e3f361c6-86a1-4332-be65-8f12245a38d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3D6F09A-B999-4FFF-8C5C-404D9664D7B1}">
  <ds:schemaRefs>
    <ds:schemaRef ds:uri="http://schemas.microsoft.com/office/2006/metadata/properties"/>
    <ds:schemaRef ds:uri="http://purl.org/dc/dcmitype/"/>
    <ds:schemaRef ds:uri="http://schemas.microsoft.com/office/2006/documentManagement/types"/>
    <ds:schemaRef ds:uri="http://purl.org/dc/elements/1.1/"/>
    <ds:schemaRef ds:uri="http://schemas.microsoft.com/office/infopath/2007/PartnerControls"/>
    <ds:schemaRef ds:uri="http://www.w3.org/XML/1998/namespace"/>
    <ds:schemaRef ds:uri="b9283a04-22ad-41c4-b699-b754f6ab546c"/>
    <ds:schemaRef ds:uri="http://schemas.openxmlformats.org/package/2006/metadata/core-properties"/>
    <ds:schemaRef ds:uri="e3f361c6-86a1-4332-be65-8f12245a38d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56</vt:i4>
      </vt:variant>
      <vt:variant>
        <vt:lpstr>Rangos con nombre</vt:lpstr>
      </vt:variant>
      <vt:variant>
        <vt:i4>8</vt:i4>
      </vt:variant>
    </vt:vector>
  </HeadingPairs>
  <TitlesOfParts>
    <vt:vector size="64" baseType="lpstr">
      <vt:lpstr>Índice</vt:lpstr>
      <vt:lpstr>Gráfico 1</vt:lpstr>
      <vt:lpstr>Gráfico 2 y 3</vt:lpstr>
      <vt:lpstr>Gráfico 4</vt:lpstr>
      <vt:lpstr>Gráfico 5</vt:lpstr>
      <vt:lpstr>Gráfico 6</vt:lpstr>
      <vt:lpstr>Gráfico 7</vt:lpstr>
      <vt:lpstr>Gráfico 8</vt:lpstr>
      <vt:lpstr>Gráfico 9</vt:lpstr>
      <vt:lpstr>Gráfico 10</vt:lpstr>
      <vt:lpstr>Gráfico 11</vt:lpstr>
      <vt:lpstr>Gráfico 12</vt:lpstr>
      <vt:lpstr>Gráfico 13</vt:lpstr>
      <vt:lpstr>Gráfico 14</vt:lpstr>
      <vt:lpstr>Gráfico 15</vt:lpstr>
      <vt:lpstr>Gráfico 16</vt:lpstr>
      <vt:lpstr>Gráfico 17</vt:lpstr>
      <vt:lpstr>Gráfico 18</vt:lpstr>
      <vt:lpstr>Gráfico 19</vt:lpstr>
      <vt:lpstr>Gráfico 20</vt:lpstr>
      <vt:lpstr>Gráfico 21</vt:lpstr>
      <vt:lpstr>Gráfico 22</vt:lpstr>
      <vt:lpstr>Gráfico 23</vt:lpstr>
      <vt:lpstr>Gráfico 24</vt:lpstr>
      <vt:lpstr>Gráfico 25</vt:lpstr>
      <vt:lpstr>Gráfico 26</vt:lpstr>
      <vt:lpstr>Gráfico 27</vt:lpstr>
      <vt:lpstr>Gráfico 28</vt:lpstr>
      <vt:lpstr>Gráfico 29</vt:lpstr>
      <vt:lpstr>Gráfico 30</vt:lpstr>
      <vt:lpstr>Gráfico 31</vt:lpstr>
      <vt:lpstr>Gráfico 32</vt:lpstr>
      <vt:lpstr>Gráfico 33</vt:lpstr>
      <vt:lpstr>Gráfico 34</vt:lpstr>
      <vt:lpstr>Gráfico 35</vt:lpstr>
      <vt:lpstr>Gráfico 36</vt:lpstr>
      <vt:lpstr>Gráfico 37</vt:lpstr>
      <vt:lpstr>Gráfico 38</vt:lpstr>
      <vt:lpstr>Gráfico 39</vt:lpstr>
      <vt:lpstr>Gráfico 40</vt:lpstr>
      <vt:lpstr>Gráfico 41</vt:lpstr>
      <vt:lpstr>Tabla 1</vt:lpstr>
      <vt:lpstr>Tabla 2</vt:lpstr>
      <vt:lpstr>Tabla 3</vt:lpstr>
      <vt:lpstr>Tabla 4</vt:lpstr>
      <vt:lpstr>Tabla 5</vt:lpstr>
      <vt:lpstr>Anexo I</vt:lpstr>
      <vt:lpstr>Anexo II</vt:lpstr>
      <vt:lpstr>Anexo III</vt:lpstr>
      <vt:lpstr>Anexo III-A</vt:lpstr>
      <vt:lpstr>Anexo III-B</vt:lpstr>
      <vt:lpstr>Anexo III-C</vt:lpstr>
      <vt:lpstr>Anexo IV</vt:lpstr>
      <vt:lpstr>Anexo V</vt:lpstr>
      <vt:lpstr>Anexo V-A</vt:lpstr>
      <vt:lpstr>Anexo VI</vt:lpstr>
      <vt:lpstr>'Anexo III-C'!_Hlk144145618</vt:lpstr>
      <vt:lpstr>'Anexo III-C'!_Hlk144145943</vt:lpstr>
      <vt:lpstr>'Anexo III-C'!_Hlk144146030</vt:lpstr>
      <vt:lpstr>'Anexo III-C'!_Hlk144146483</vt:lpstr>
      <vt:lpstr>'Anexo III-C'!_Hlk144146923</vt:lpstr>
      <vt:lpstr>'Anexo III-C'!_Hlk144147478</vt:lpstr>
      <vt:lpstr>'Anexo III-C'!_Hlk144147653</vt:lpstr>
      <vt:lpstr>'Gráfico 29'!_Toc184639429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Angel Nicasio</dc:creator>
  <cp:keywords/>
  <dc:description/>
  <cp:lastModifiedBy>Ramon Guillermo Mendoza Santos</cp:lastModifiedBy>
  <cp:revision/>
  <dcterms:created xsi:type="dcterms:W3CDTF">2022-05-06T15:51:43Z</dcterms:created>
  <dcterms:modified xsi:type="dcterms:W3CDTF">2025-03-19T20:21:21Z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0x01010009E761C683B2E44C8D72564F3A5DD74B</vt:lpwstr>
  </property>
  <property fmtid="{D5CDD505-2E9C-101B-9397-08002B2CF9AE}" pid="3" name="MediaServiceImageTags">
    <vt:lpwstr/>
  </property>
</Properties>
</file>